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bznifile1\root\財務課\財政係\行財政支援課\行財政支援課　財政係\財政状況資料集（財政比較分析表）\R06\照会文章\R8.3.19【確認依頼】 13豊前市財政状況資料集\"/>
    </mc:Choice>
  </mc:AlternateContent>
  <xr:revisionPtr revIDLastSave="0" documentId="13_ncr:1_{A2167C83-69DB-441E-B327-1A67CFEE80B6}" xr6:coauthVersionLast="47" xr6:coauthVersionMax="47" xr10:uidLastSave="{00000000-0000-0000-0000-000000000000}"/>
  <bookViews>
    <workbookView xWindow="-120" yWindow="-120" windowWidth="20730" windowHeight="11040" firstSheet="6" activeTab="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G34" i="10" l="1"/>
  <c r="AO36" i="10"/>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O36" i="10"/>
  <c r="BE36" i="10"/>
  <c r="U36" i="10"/>
  <c r="BE35" i="10"/>
  <c r="CO34" i="10"/>
  <c r="CO35" i="10" s="1"/>
  <c r="BW34" i="10"/>
  <c r="BW35" i="10" s="1"/>
  <c r="BW36" i="10" s="1"/>
  <c r="BW37" i="10" s="1"/>
  <c r="BW38" i="10" s="1"/>
  <c r="BW39" i="10" s="1"/>
  <c r="BW40" i="10" s="1"/>
  <c r="BW41" i="10" s="1"/>
  <c r="BW42" i="10" s="1"/>
  <c r="BW43" i="10" s="1"/>
  <c r="C34" i="10"/>
  <c r="C35" i="10" s="1"/>
  <c r="C36" i="10" l="1"/>
  <c r="C37" i="10" s="1"/>
  <c r="U34" i="10"/>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l="1"/>
</calcChain>
</file>

<file path=xl/sharedStrings.xml><?xml version="1.0" encoding="utf-8"?>
<sst xmlns="http://schemas.openxmlformats.org/spreadsheetml/2006/main" count="1101" uniqueCount="583">
  <si>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</si>
  <si>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</si>
  <si>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</si>
  <si>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</si>
  <si>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</si>
  <si>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</si>
  <si>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</si>
  <si>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</si>
  <si>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</si>
  <si>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</si>
  <si>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</si>
  <si>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</si>
  <si>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</si>
  <si>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</si>
  <si>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</si>
  <si>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</si>
  <si>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</si>
  <si>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</si>
  <si>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</si>
  <si>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</si>
  <si>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</si>
  <si>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</si>
  <si>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</si>
  <si>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</si>
  <si>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</si>
  <si>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</si>
  <si>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</si>
  <si>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</si>
  <si>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</si>
  <si>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</si>
  <si>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</si>
  <si>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</si>
  <si>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</si>
  <si>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</si>
  <si>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</si>
  <si>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</si>
  <si>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</si>
  <si>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</si>
  <si>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</si>
  <si>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</si>
  <si>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</si>
  <si>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</si>
  <si>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</si>
  <si>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</si>
  <si>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</si>
  <si>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</si>
  <si>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</si>
  <si>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</si>
  <si>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</si>
  <si>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</si>
  <si>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</si>
  <si>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</si>
  <si>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</si>
  <si>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</si>
  <si>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</si>
  <si>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</si>
  <si>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</si>
  <si>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</si>
  <si>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</si>
  <si>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</si>
  <si>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</si>
  <si>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</si>
  <si>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</si>
  <si>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</si>
  <si>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</si>
  <si>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</si>
  <si>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</si>
  <si>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</si>
  <si>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</si>
  <si>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</si>
  <si>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</si>
  <si>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</si>
  <si>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</si>
  <si>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</si>
  <si>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</si>
  <si>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</si>
  <si>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</si>
  <si>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</si>
  <si>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</si>
  <si>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</si>
  <si>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</si>
  <si>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</si>
  <si>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</si>
  <si>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</si>
  <si>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</si>
  <si>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</si>
  <si>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</si>
  <si>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</si>
  <si>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</si>
  <si>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</si>
  <si>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</si>
  <si>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</si>
  <si>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</si>
  <si>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</si>
  <si>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豊前市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</si>
  <si>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</si>
  <si>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</si>
  <si>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</si>
  <si>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</si>
  <si>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</si>
  <si>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</si>
  <si>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</si>
  <si>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</si>
  <si>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</si>
  <si>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</si>
  <si>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</si>
  <si>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</si>
  <si>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</si>
  <si>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</si>
  <si>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</si>
  <si>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</si>
  <si>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</si>
  <si>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</si>
  <si>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</si>
  <si>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</si>
  <si>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</si>
  <si>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</si>
  <si>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</si>
  <si>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</si>
  <si>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</si>
  <si>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</si>
  <si>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</si>
  <si>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</si>
  <si>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</si>
  <si>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</si>
  <si>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</si>
  <si>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</si>
  <si>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</si>
  <si>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</si>
  <si>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</si>
  <si>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</si>
  <si>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</si>
  <si>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</si>
  <si>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</si>
  <si>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</si>
  <si>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</si>
  <si>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</si>
  <si>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</si>
  <si>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</si>
  <si>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</si>
  <si>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</si>
  <si>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</si>
  <si>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5"/>
  </si>
  <si>
    <t>うち日本人(％)</t>
    <phoneticPr fontId="5"/>
  </si>
  <si>
    <t>-2.4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</si>
  <si>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</si>
  <si>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</si>
  <si>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</si>
  <si>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</si>
  <si>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</si>
  <si>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</si>
  <si>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</si>
  <si>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</si>
  <si>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</si>
  <si>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</si>
  <si>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</si>
  <si>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</si>
  <si>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</si>
  <si>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</si>
  <si>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</si>
  <si>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</si>
  <si>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</si>
  <si>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</si>
  <si>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</si>
  <si>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</si>
  <si>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</si>
  <si>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</si>
  <si>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</si>
  <si>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</si>
  <si>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</si>
  <si>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</si>
  <si>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</si>
  <si>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</si>
  <si>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</si>
  <si>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</si>
  <si>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</si>
  <si>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</si>
  <si>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</si>
  <si>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</si>
  <si>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</si>
  <si>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</si>
  <si>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</si>
  <si>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</si>
  <si>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</si>
  <si>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</si>
  <si>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</si>
  <si>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</si>
  <si>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</si>
  <si>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</si>
  <si>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</si>
  <si>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</si>
  <si>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</si>
  <si>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</si>
  <si>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</si>
  <si>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</si>
  <si>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</si>
  <si>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</si>
  <si>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</si>
  <si>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</si>
  <si>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</si>
  <si>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</si>
  <si>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</si>
  <si>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</si>
  <si>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</si>
  <si>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福岡県豊前市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</si>
  <si>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</si>
  <si>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</si>
  <si>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</si>
  <si>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</si>
  <si>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</si>
  <si>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</si>
  <si>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</si>
  <si>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</si>
  <si>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</si>
  <si>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</si>
  <si>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</si>
  <si>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</si>
  <si>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</si>
  <si>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</si>
  <si>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</si>
  <si>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</si>
  <si>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</si>
  <si>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</si>
  <si>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</si>
  <si>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</si>
  <si>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</si>
  <si>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</si>
  <si>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</si>
  <si>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</si>
  <si>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</si>
  <si>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</si>
  <si>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</si>
  <si>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</si>
  <si>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</si>
  <si>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</si>
  <si>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</si>
  <si>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</si>
  <si>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</si>
  <si>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</si>
  <si>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</si>
  <si>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</si>
  <si>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</si>
  <si>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</si>
  <si>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</si>
  <si>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</si>
  <si>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</si>
  <si>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</si>
  <si>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</si>
  <si>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</si>
  <si>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</si>
  <si>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</si>
  <si>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</si>
  <si>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</si>
  <si>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</si>
  <si>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</si>
  <si>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</si>
  <si>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</si>
  <si>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</si>
  <si>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</si>
  <si>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</si>
  <si>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</si>
  <si>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</si>
  <si>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</si>
  <si>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</si>
  <si>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</si>
  <si>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</si>
  <si>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</si>
  <si>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</si>
  <si>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</si>
  <si>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</si>
  <si>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</si>
  <si>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</si>
  <si>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</si>
  <si>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</si>
  <si>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</si>
  <si>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</si>
  <si>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</si>
  <si>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</si>
  <si>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</si>
  <si>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</si>
  <si>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</si>
  <si>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</si>
  <si>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</si>
  <si>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</si>
  <si>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</si>
  <si>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</si>
  <si>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</si>
  <si>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</si>
  <si>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</si>
  <si>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</si>
  <si>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</si>
  <si>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</si>
  <si>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</si>
  <si>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</si>
  <si>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</si>
  <si>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</si>
  <si>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</si>
  <si>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</si>
  <si>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</si>
  <si>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</si>
  <si>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</si>
  <si>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</si>
  <si>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</si>
  <si>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</si>
  <si>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</si>
  <si>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</si>
  <si>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</si>
  <si>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</si>
  <si>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</si>
  <si>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</si>
  <si>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</si>
  <si>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</si>
  <si>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</si>
  <si>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</si>
  <si>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</si>
  <si>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</si>
  <si>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</si>
  <si>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</si>
  <si>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</si>
  <si>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</si>
  <si>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</si>
  <si>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</si>
  <si>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</si>
  <si>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</si>
  <si>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</si>
  <si>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</si>
  <si>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</si>
  <si>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</si>
  <si>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</si>
  <si>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</si>
  <si>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</si>
  <si>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</si>
  <si>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</si>
  <si>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</si>
  <si>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</si>
  <si>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</si>
  <si>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</si>
  <si>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</si>
  <si>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</si>
  <si>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</si>
  <si>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</si>
  <si>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</si>
  <si>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</si>
  <si>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</si>
  <si>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</si>
  <si>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</si>
  <si>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</si>
  <si>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</si>
  <si>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</si>
  <si>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</si>
  <si>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</si>
  <si>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</si>
  <si>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</si>
  <si>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</si>
  <si>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</si>
  <si>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福岡県豊前市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</si>
  <si>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</si>
  <si>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</si>
  <si>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</si>
  <si>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</si>
  <si>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</si>
  <si>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</si>
  <si>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</si>
  <si>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</si>
  <si>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</si>
  <si>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</si>
  <si>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</si>
  <si>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</si>
  <si>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</si>
  <si>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</si>
  <si>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</si>
  <si>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</si>
  <si>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</si>
  <si>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</si>
  <si>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</si>
  <si>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</si>
  <si>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</si>
  <si>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市営駐車場事業特別会計</t>
    <phoneticPr fontId="5"/>
  </si>
  <si>
    <t>バス事業特別会計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</si>
  <si>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</si>
  <si>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</si>
  <si>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</si>
  <si>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</si>
  <si>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</si>
  <si>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</si>
  <si>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</si>
  <si>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</si>
  <si>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</si>
  <si>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</si>
  <si>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</si>
  <si>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</si>
  <si>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</si>
  <si>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</si>
  <si>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</si>
  <si>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水道事業会計</t>
    <phoneticPr fontId="5"/>
  </si>
  <si>
    <t>法適用企業</t>
    <phoneticPr fontId="5"/>
  </si>
  <si>
    <t>東部地区工業用水道事業会計</t>
    <phoneticPr fontId="5"/>
  </si>
  <si>
    <t>公共下水道事業会計</t>
    <phoneticPr fontId="5"/>
  </si>
  <si>
    <t>工業用地造成事業特別会計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</si>
  <si>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</si>
  <si>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</si>
  <si>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</si>
  <si>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</si>
  <si>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</si>
  <si>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</si>
  <si>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</si>
  <si>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</si>
  <si>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</si>
  <si>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</si>
  <si>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</si>
  <si>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</si>
  <si>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</si>
  <si>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</si>
  <si>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</si>
  <si>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</si>
  <si>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</si>
  <si>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</si>
  <si>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</si>
  <si>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</si>
  <si>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</si>
  <si>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</si>
  <si>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</si>
  <si>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</si>
  <si>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</si>
  <si>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</si>
  <si>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</si>
  <si>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</si>
  <si>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</si>
  <si>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</si>
  <si>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</si>
  <si>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</si>
  <si>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</si>
  <si>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</si>
  <si>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</si>
  <si>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</si>
  <si>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</si>
  <si>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</si>
  <si>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</si>
  <si>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</si>
  <si>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</si>
  <si>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</si>
  <si>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</si>
  <si>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</si>
  <si>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</si>
  <si>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</si>
  <si>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</si>
  <si>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</si>
  <si>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</si>
  <si>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</si>
  <si>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</si>
  <si>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</si>
  <si>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</si>
  <si>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</si>
  <si>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</si>
  <si>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</si>
  <si>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</si>
  <si>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</si>
  <si>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</si>
  <si>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</si>
  <si>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</si>
  <si>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</si>
  <si>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</si>
  <si>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</si>
  <si>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</si>
  <si>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</si>
  <si>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</si>
  <si>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</si>
  <si>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</si>
  <si>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</si>
  <si>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</si>
  <si>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</si>
  <si>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</si>
  <si>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</si>
  <si>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</si>
  <si>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</si>
  <si>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</si>
  <si>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</si>
  <si>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</si>
  <si>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</si>
  <si>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</si>
  <si>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</si>
  <si>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</si>
  <si>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</si>
  <si>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</si>
  <si>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</si>
  <si>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</si>
  <si>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</si>
  <si>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</si>
  <si>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</si>
  <si>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</si>
  <si>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</si>
  <si>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</si>
  <si>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</si>
  <si>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</si>
  <si>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</si>
  <si>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</si>
  <si>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</si>
  <si>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</si>
  <si>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</si>
  <si>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</si>
  <si>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</si>
  <si>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</si>
  <si>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</si>
  <si>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</si>
  <si>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</si>
  <si>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</si>
  <si>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</si>
  <si>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</si>
  <si>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</si>
  <si>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</si>
  <si>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</si>
  <si>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</si>
  <si>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</si>
  <si>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</si>
  <si>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</si>
  <si>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</si>
  <si>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</si>
  <si>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</si>
  <si>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</si>
  <si>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</si>
  <si>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</si>
  <si>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</si>
  <si>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</si>
  <si>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</si>
  <si>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</si>
  <si>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</si>
  <si>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</si>
  <si>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</si>
  <si>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</si>
  <si>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</si>
  <si>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</si>
  <si>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</si>
  <si>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</si>
  <si>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</si>
  <si>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</si>
  <si>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5.49</t>
  </si>
  <si>
    <t>▲ 1.15</t>
  </si>
  <si>
    <t>▲ 2.00</t>
  </si>
  <si>
    <t>国民健康保険事業特別会計</t>
  </si>
  <si>
    <t>▲ 0.36</t>
  </si>
  <si>
    <t>▲ 0.45</t>
  </si>
  <si>
    <t>▲ 1.81</t>
  </si>
  <si>
    <t>▲ 1.77</t>
  </si>
  <si>
    <t>▲ 1.67</t>
  </si>
  <si>
    <t>一般会計</t>
  </si>
  <si>
    <t>公共下水道事業会計</t>
  </si>
  <si>
    <t>水道事業会計</t>
  </si>
  <si>
    <t>東部地区工業用水道事業会計</t>
  </si>
  <si>
    <t>後期高齢者医療事業特別会計</t>
  </si>
  <si>
    <t>住宅新築資金等貸付事業特別会計</t>
  </si>
  <si>
    <t>▲ 0.02</t>
  </si>
  <si>
    <t>▲ 0.00</t>
  </si>
  <si>
    <t>市営駐車場事業特別会計</t>
  </si>
  <si>
    <t>その他会計（赤字）</t>
  </si>
  <si>
    <t>その他会計（黒字）</t>
  </si>
  <si>
    <t>R02</t>
    <phoneticPr fontId="5"/>
  </si>
  <si>
    <t>R03</t>
    <phoneticPr fontId="5"/>
  </si>
  <si>
    <t>R04</t>
    <phoneticPr fontId="5"/>
  </si>
  <si>
    <t>R05</t>
    <phoneticPr fontId="5"/>
  </si>
  <si>
    <t>R06</t>
    <phoneticPr fontId="5"/>
  </si>
  <si>
    <t>上毛町外一市一町矢方池土木組合</t>
    <rPh sb="0" eb="2">
      <t>コウゲ</t>
    </rPh>
    <rPh sb="2" eb="3">
      <t>マチ</t>
    </rPh>
    <rPh sb="3" eb="4">
      <t>ソト</t>
    </rPh>
    <rPh sb="4" eb="6">
      <t>イッシ</t>
    </rPh>
    <rPh sb="6" eb="7">
      <t>イチ</t>
    </rPh>
    <rPh sb="7" eb="8">
      <t>マチ</t>
    </rPh>
    <rPh sb="8" eb="9">
      <t>ヤ</t>
    </rPh>
    <rPh sb="9" eb="10">
      <t>カタ</t>
    </rPh>
    <rPh sb="10" eb="11">
      <t>イケ</t>
    </rPh>
    <rPh sb="11" eb="13">
      <t>ドボク</t>
    </rPh>
    <rPh sb="13" eb="15">
      <t>クミアイ</t>
    </rPh>
    <phoneticPr fontId="10"/>
  </si>
  <si>
    <t>吉富町外一市中学校組合</t>
    <rPh sb="0" eb="2">
      <t>ヨシトミ</t>
    </rPh>
    <rPh sb="2" eb="3">
      <t>マチ</t>
    </rPh>
    <rPh sb="3" eb="4">
      <t>ソト</t>
    </rPh>
    <rPh sb="4" eb="6">
      <t>イッシ</t>
    </rPh>
    <rPh sb="6" eb="9">
      <t>チュウガッコウ</t>
    </rPh>
    <rPh sb="9" eb="11">
      <t>クミアイ</t>
    </rPh>
    <phoneticPr fontId="10"/>
  </si>
  <si>
    <t>福岡県市町村消防団員等公務災害補償組合</t>
    <rPh sb="0" eb="3">
      <t>フクオカケン</t>
    </rPh>
    <rPh sb="3" eb="6">
      <t>シチョウソン</t>
    </rPh>
    <rPh sb="6" eb="9">
      <t>ショウボウダン</t>
    </rPh>
    <rPh sb="9" eb="10">
      <t>イン</t>
    </rPh>
    <rPh sb="10" eb="11">
      <t>トウ</t>
    </rPh>
    <rPh sb="11" eb="13">
      <t>コウム</t>
    </rPh>
    <rPh sb="13" eb="15">
      <t>サイガイ</t>
    </rPh>
    <rPh sb="15" eb="17">
      <t>ホショウ</t>
    </rPh>
    <rPh sb="17" eb="19">
      <t>クミアイ</t>
    </rPh>
    <phoneticPr fontId="10"/>
  </si>
  <si>
    <t>豊前市外二町財産組合</t>
    <rPh sb="0" eb="3">
      <t>ブゼンシ</t>
    </rPh>
    <rPh sb="3" eb="4">
      <t>ソト</t>
    </rPh>
    <rPh sb="4" eb="6">
      <t>ニチョウ</t>
    </rPh>
    <rPh sb="6" eb="8">
      <t>ザイサン</t>
    </rPh>
    <rPh sb="8" eb="10">
      <t>クミアイ</t>
    </rPh>
    <phoneticPr fontId="10"/>
  </si>
  <si>
    <t>京築広域市町村圏事務組合</t>
    <rPh sb="0" eb="2">
      <t>ケイチク</t>
    </rPh>
    <rPh sb="2" eb="4">
      <t>コウイキ</t>
    </rPh>
    <rPh sb="4" eb="7">
      <t>シチョウソン</t>
    </rPh>
    <rPh sb="7" eb="8">
      <t>ケン</t>
    </rPh>
    <rPh sb="8" eb="10">
      <t>ジム</t>
    </rPh>
    <rPh sb="10" eb="12">
      <t>クミアイ</t>
    </rPh>
    <phoneticPr fontId="10"/>
  </si>
  <si>
    <t>豊前市外二町清掃施設組合</t>
  </si>
  <si>
    <t>福岡県自治振興組合（一般会計）</t>
    <rPh sb="0" eb="3">
      <t>フクオカケン</t>
    </rPh>
    <rPh sb="3" eb="5">
      <t>ジチ</t>
    </rPh>
    <rPh sb="5" eb="7">
      <t>シンコウ</t>
    </rPh>
    <rPh sb="7" eb="9">
      <t>クミアイ</t>
    </rPh>
    <rPh sb="10" eb="12">
      <t>イッパン</t>
    </rPh>
    <rPh sb="12" eb="14">
      <t>カイケイ</t>
    </rPh>
    <phoneticPr fontId="10"/>
  </si>
  <si>
    <t>福岡県自治振興組合（公文書館事業特別会計）</t>
    <rPh sb="0" eb="3">
      <t>フクオカケン</t>
    </rPh>
    <rPh sb="3" eb="5">
      <t>ジチ</t>
    </rPh>
    <rPh sb="5" eb="7">
      <t>シンコウ</t>
    </rPh>
    <rPh sb="7" eb="9">
      <t>クミアイ</t>
    </rPh>
    <rPh sb="10" eb="13">
      <t>コウブンショ</t>
    </rPh>
    <rPh sb="13" eb="14">
      <t>カン</t>
    </rPh>
    <rPh sb="14" eb="16">
      <t>ジギョウ</t>
    </rPh>
    <rPh sb="16" eb="18">
      <t>トクベツ</t>
    </rPh>
    <rPh sb="18" eb="20">
      <t>カイケイ</t>
    </rPh>
    <phoneticPr fontId="10"/>
  </si>
  <si>
    <t>福岡県介護保険広域連合（一般会計）</t>
    <rPh sb="0" eb="3">
      <t>フクオカケン</t>
    </rPh>
    <rPh sb="3" eb="5">
      <t>カイゴ</t>
    </rPh>
    <rPh sb="5" eb="7">
      <t>ホケン</t>
    </rPh>
    <rPh sb="7" eb="9">
      <t>コウイキ</t>
    </rPh>
    <rPh sb="9" eb="11">
      <t>レンゴウ</t>
    </rPh>
    <rPh sb="12" eb="14">
      <t>イッパン</t>
    </rPh>
    <rPh sb="14" eb="16">
      <t>カイケイ</t>
    </rPh>
    <phoneticPr fontId="10"/>
  </si>
  <si>
    <t>福岡県介護保険広域連合（介護保険事業特別会計）</t>
    <rPh sb="0" eb="3">
      <t>フクオカケン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10"/>
  </si>
  <si>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10"/>
  </si>
  <si>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0"/>
  </si>
  <si>
    <t>京築地区水道企業団</t>
    <rPh sb="0" eb="2">
      <t>ケイチク</t>
    </rPh>
    <rPh sb="2" eb="4">
      <t>チク</t>
    </rPh>
    <rPh sb="4" eb="6">
      <t>スイドウ</t>
    </rPh>
    <rPh sb="6" eb="8">
      <t>キギョウ</t>
    </rPh>
    <rPh sb="8" eb="9">
      <t>ダン</t>
    </rPh>
    <phoneticPr fontId="10"/>
  </si>
  <si>
    <t>ぶぜん街づくり会社</t>
    <rPh sb="3" eb="4">
      <t>マチ</t>
    </rPh>
    <rPh sb="7" eb="9">
      <t>カイシャ</t>
    </rPh>
    <phoneticPr fontId="10"/>
  </si>
  <si>
    <t>豊前市土地開発公社</t>
    <rPh sb="0" eb="3">
      <t>ブゼンシ</t>
    </rPh>
    <rPh sb="3" eb="5">
      <t>トチ</t>
    </rPh>
    <rPh sb="5" eb="7">
      <t>カイハツ</t>
    </rPh>
    <rPh sb="7" eb="9">
      <t>コウシャ</t>
    </rPh>
    <phoneticPr fontId="10"/>
  </si>
  <si>
    <t>〇</t>
    <phoneticPr fontId="2"/>
  </si>
  <si>
    <t>-</t>
    <phoneticPr fontId="2"/>
  </si>
  <si>
    <t>　公共施設等整備基金</t>
    <phoneticPr fontId="5"/>
  </si>
  <si>
    <t>　退職手当基金</t>
    <rPh sb="1" eb="3">
      <t>タイショク</t>
    </rPh>
    <rPh sb="3" eb="5">
      <t>テアテ</t>
    </rPh>
    <rPh sb="5" eb="7">
      <t>キキン</t>
    </rPh>
    <phoneticPr fontId="5"/>
  </si>
  <si>
    <t>　ふるさとづくり応援基金</t>
  </si>
  <si>
    <t>　総合文化施設整備基金</t>
  </si>
  <si>
    <t>　学校施設整備基金</t>
    <rPh sb="1" eb="5">
      <t>ガッコウシセツ</t>
    </rPh>
    <rPh sb="5" eb="7">
      <t>セイビ</t>
    </rPh>
    <rPh sb="7" eb="9">
      <t>キキン</t>
    </rPh>
    <phoneticPr fontId="5"/>
  </si>
  <si>
    <t>法適用企業</t>
    <rPh sb="0" eb="3">
      <t>ホウテキヨウ</t>
    </rPh>
    <rPh sb="3" eb="5">
      <t>キギョウ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</si>
</sst>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76347</c:v>
                </c:pt>
                <c:pt idx="1">
                  <c:v>69604</c:v>
                </c:pt>
                <c:pt idx="2">
                  <c:v>68410</c:v>
                </c:pt>
                <c:pt idx="3">
                  <c:v>73019</c:v>
                </c:pt>
                <c:pt idx="4">
                  <c:v>76590</c:v>
                </c:pt>
              </c:numCache>
            </c:numRef>
          </c:val>
          <c:smooth val="0"/>
          <c:extLst>
            <c:ext xmlns:c16="http://schemas.microsoft.com/office/drawing/2014/chart" uri="{C3380CC4-5D6E-409C-BE32-E72D297353CC}">
              <c16:uniqueId val="{00000000-3786-476E-84B1-832C7E722BD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43160</c:v>
                </c:pt>
                <c:pt idx="1">
                  <c:v>49967</c:v>
                </c:pt>
                <c:pt idx="2">
                  <c:v>44903</c:v>
                </c:pt>
                <c:pt idx="3">
                  <c:v>33671</c:v>
                </c:pt>
                <c:pt idx="4">
                  <c:v>56439</c:v>
                </c:pt>
              </c:numCache>
            </c:numRef>
          </c:val>
          <c:smooth val="0"/>
          <c:extLst>
            <c:ext xmlns:c16="http://schemas.microsoft.com/office/drawing/2014/chart" uri="{C3380CC4-5D6E-409C-BE32-E72D297353CC}">
              <c16:uniqueId val="{00000001-3786-476E-84B1-832C7E722BD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2.2599999999999998</c:v>
                </c:pt>
                <c:pt idx="1">
                  <c:v>5.98</c:v>
                </c:pt>
                <c:pt idx="2">
                  <c:v>5.34</c:v>
                </c:pt>
                <c:pt idx="3">
                  <c:v>7.34</c:v>
                </c:pt>
                <c:pt idx="4">
                  <c:v>7.48</c:v>
                </c:pt>
              </c:numCache>
            </c:numRef>
          </c:val>
          <c:extLst>
            <c:ext xmlns:c16="http://schemas.microsoft.com/office/drawing/2014/chart" uri="{C3380CC4-5D6E-409C-BE32-E72D297353CC}">
              <c16:uniqueId val="{00000000-5180-4EE8-815B-BEFE3D09018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21.22</c:v>
                </c:pt>
                <c:pt idx="1">
                  <c:v>21.12</c:v>
                </c:pt>
                <c:pt idx="2">
                  <c:v>20.49</c:v>
                </c:pt>
                <c:pt idx="3">
                  <c:v>19.89</c:v>
                </c:pt>
                <c:pt idx="4">
                  <c:v>20.89</c:v>
                </c:pt>
              </c:numCache>
            </c:numRef>
          </c:val>
          <c:extLst>
            <c:ext xmlns:c16="http://schemas.microsoft.com/office/drawing/2014/chart" uri="{C3380CC4-5D6E-409C-BE32-E72D297353CC}">
              <c16:uniqueId val="{00000001-5180-4EE8-815B-BEFE3D09018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0.83</c:v>
                </c:pt>
                <c:pt idx="1">
                  <c:v>3.29</c:v>
                </c:pt>
                <c:pt idx="2">
                  <c:v>-5.49</c:v>
                </c:pt>
                <c:pt idx="3">
                  <c:v>-1.1499999999999999</c:v>
                </c:pt>
                <c:pt idx="4">
                  <c:v>-2</c:v>
                </c:pt>
              </c:numCache>
            </c:numRef>
          </c:val>
          <c:smooth val="0"/>
          <c:extLst>
            <c:ext xmlns:c16="http://schemas.microsoft.com/office/drawing/2014/chart" uri="{C3380CC4-5D6E-409C-BE32-E72D297353CC}">
              <c16:uniqueId val="{00000002-5180-4EE8-815B-BEFE3D09018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0B38-44AA-84E8-612010FFDC1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B38-44AA-84E8-612010FFDC1C}"/>
            </c:ext>
          </c:extLst>
        </c:ser>
        <c:ser>
          <c:idx val="2"/>
          <c:order val="2"/>
          <c:tx>
            <c:strRef>
              <c:f>データシート!$A$29</c:f>
              <c:strCache>
                <c:ptCount val="1"/>
                <c:pt idx="0">
                  <c:v>市営駐車場事業特別会計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2-0B38-44AA-84E8-612010FFDC1C}"/>
            </c:ext>
          </c:extLst>
        </c:ser>
        <c:ser>
          <c:idx val="3"/>
          <c:order val="3"/>
          <c:tx>
            <c:strRef>
              <c:f>データシート!$A$30</c:f>
              <c:strCache>
                <c:ptCount val="1"/>
                <c:pt idx="0">
                  <c:v>住宅新築資金等貸付事業特別会計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0.02</c:v>
                </c:pt>
                <c:pt idx="1">
                  <c:v>#N/A</c:v>
                </c:pt>
                <c:pt idx="2">
                  <c:v>#N/A</c:v>
                </c:pt>
                <c:pt idx="3">
                  <c:v>0</c:v>
                </c:pt>
                <c:pt idx="4">
                  <c:v>#N/A</c:v>
                </c:pt>
                <c:pt idx="5">
                  <c:v>0.01</c:v>
                </c:pt>
                <c:pt idx="6">
                  <c:v>#N/A</c:v>
                </c:pt>
                <c:pt idx="7">
                  <c:v>0.02</c:v>
                </c:pt>
                <c:pt idx="8">
                  <c:v>#N/A</c:v>
                </c:pt>
                <c:pt idx="9">
                  <c:v>0.03</c:v>
                </c:pt>
              </c:numCache>
            </c:numRef>
          </c:val>
          <c:extLst>
            <c:ext xmlns:c16="http://schemas.microsoft.com/office/drawing/2014/chart" uri="{C3380CC4-5D6E-409C-BE32-E72D297353CC}">
              <c16:uniqueId val="{00000003-0B38-44AA-84E8-612010FFDC1C}"/>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0.22</c:v>
                </c:pt>
                <c:pt idx="2">
                  <c:v>#N/A</c:v>
                </c:pt>
                <c:pt idx="3">
                  <c:v>0.22</c:v>
                </c:pt>
                <c:pt idx="4">
                  <c:v>#N/A</c:v>
                </c:pt>
                <c:pt idx="5">
                  <c:v>0.25</c:v>
                </c:pt>
                <c:pt idx="6">
                  <c:v>#N/A</c:v>
                </c:pt>
                <c:pt idx="7">
                  <c:v>0.25</c:v>
                </c:pt>
                <c:pt idx="8">
                  <c:v>#N/A</c:v>
                </c:pt>
                <c:pt idx="9">
                  <c:v>0.28000000000000003</c:v>
                </c:pt>
              </c:numCache>
            </c:numRef>
          </c:val>
          <c:extLst>
            <c:ext xmlns:c16="http://schemas.microsoft.com/office/drawing/2014/chart" uri="{C3380CC4-5D6E-409C-BE32-E72D297353CC}">
              <c16:uniqueId val="{00000004-0B38-44AA-84E8-612010FFDC1C}"/>
            </c:ext>
          </c:extLst>
        </c:ser>
        <c:ser>
          <c:idx val="5"/>
          <c:order val="5"/>
          <c:tx>
            <c:strRef>
              <c:f>データシート!$A$32</c:f>
              <c:strCache>
                <c:ptCount val="1"/>
                <c:pt idx="0">
                  <c:v>東部地区工業用水道事業会計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1.32</c:v>
                </c:pt>
                <c:pt idx="2">
                  <c:v>#N/A</c:v>
                </c:pt>
                <c:pt idx="3">
                  <c:v>1.33</c:v>
                </c:pt>
                <c:pt idx="4">
                  <c:v>#N/A</c:v>
                </c:pt>
                <c:pt idx="5">
                  <c:v>1.42</c:v>
                </c:pt>
                <c:pt idx="6">
                  <c:v>#N/A</c:v>
                </c:pt>
                <c:pt idx="7">
                  <c:v>1.43</c:v>
                </c:pt>
                <c:pt idx="8">
                  <c:v>#N/A</c:v>
                </c:pt>
                <c:pt idx="9">
                  <c:v>1.06</c:v>
                </c:pt>
              </c:numCache>
            </c:numRef>
          </c:val>
          <c:extLst>
            <c:ext xmlns:c16="http://schemas.microsoft.com/office/drawing/2014/chart" uri="{C3380CC4-5D6E-409C-BE32-E72D297353CC}">
              <c16:uniqueId val="{00000005-0B38-44AA-84E8-612010FFDC1C}"/>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2.7</c:v>
                </c:pt>
                <c:pt idx="2">
                  <c:v>#N/A</c:v>
                </c:pt>
                <c:pt idx="3">
                  <c:v>2.42</c:v>
                </c:pt>
                <c:pt idx="4">
                  <c:v>#N/A</c:v>
                </c:pt>
                <c:pt idx="5">
                  <c:v>2.11</c:v>
                </c:pt>
                <c:pt idx="6">
                  <c:v>#N/A</c:v>
                </c:pt>
                <c:pt idx="7">
                  <c:v>1.8</c:v>
                </c:pt>
                <c:pt idx="8">
                  <c:v>#N/A</c:v>
                </c:pt>
                <c:pt idx="9">
                  <c:v>1.6</c:v>
                </c:pt>
              </c:numCache>
            </c:numRef>
          </c:val>
          <c:extLst>
            <c:ext xmlns:c16="http://schemas.microsoft.com/office/drawing/2014/chart" uri="{C3380CC4-5D6E-409C-BE32-E72D297353CC}">
              <c16:uniqueId val="{00000006-0B38-44AA-84E8-612010FFDC1C}"/>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5.79</c:v>
                </c:pt>
                <c:pt idx="2">
                  <c:v>#N/A</c:v>
                </c:pt>
                <c:pt idx="3">
                  <c:v>5.38</c:v>
                </c:pt>
                <c:pt idx="4">
                  <c:v>#N/A</c:v>
                </c:pt>
                <c:pt idx="5">
                  <c:v>5.38</c:v>
                </c:pt>
                <c:pt idx="6">
                  <c:v>#N/A</c:v>
                </c:pt>
                <c:pt idx="7">
                  <c:v>5.41</c:v>
                </c:pt>
                <c:pt idx="8">
                  <c:v>#N/A</c:v>
                </c:pt>
                <c:pt idx="9">
                  <c:v>5.49</c:v>
                </c:pt>
              </c:numCache>
            </c:numRef>
          </c:val>
          <c:extLst>
            <c:ext xmlns:c16="http://schemas.microsoft.com/office/drawing/2014/chart" uri="{C3380CC4-5D6E-409C-BE32-E72D297353CC}">
              <c16:uniqueId val="{00000007-0B38-44AA-84E8-612010FFDC1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2.2799999999999998</c:v>
                </c:pt>
                <c:pt idx="2">
                  <c:v>#N/A</c:v>
                </c:pt>
                <c:pt idx="3">
                  <c:v>5.98</c:v>
                </c:pt>
                <c:pt idx="4">
                  <c:v>#N/A</c:v>
                </c:pt>
                <c:pt idx="5">
                  <c:v>5.32</c:v>
                </c:pt>
                <c:pt idx="6">
                  <c:v>#N/A</c:v>
                </c:pt>
                <c:pt idx="7">
                  <c:v>7.3</c:v>
                </c:pt>
                <c:pt idx="8">
                  <c:v>#N/A</c:v>
                </c:pt>
                <c:pt idx="9">
                  <c:v>7.43</c:v>
                </c:pt>
              </c:numCache>
            </c:numRef>
          </c:val>
          <c:extLst>
            <c:ext xmlns:c16="http://schemas.microsoft.com/office/drawing/2014/chart" uri="{C3380CC4-5D6E-409C-BE32-E72D297353CC}">
              <c16:uniqueId val="{00000008-0B38-44AA-84E8-612010FFDC1C}"/>
            </c:ext>
          </c:extLst>
        </c:ser>
        <c:ser>
          <c:idx val="9"/>
          <c:order val="9"/>
          <c:tx>
            <c:strRef>
              <c:f>データシート!$A$36</c:f>
              <c:strCache>
                <c:ptCount val="1"/>
                <c:pt idx="0">
                  <c:v>国民健康保険事業特別会計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0.36</c:v>
                </c:pt>
                <c:pt idx="1">
                  <c:v>#N/A</c:v>
                </c:pt>
                <c:pt idx="2">
                  <c:v>0.45</c:v>
                </c:pt>
                <c:pt idx="3">
                  <c:v>#N/A</c:v>
                </c:pt>
                <c:pt idx="4">
                  <c:v>1.81</c:v>
                </c:pt>
                <c:pt idx="5">
                  <c:v>#N/A</c:v>
                </c:pt>
                <c:pt idx="6">
                  <c:v>1.77</c:v>
                </c:pt>
                <c:pt idx="7">
                  <c:v>#N/A</c:v>
                </c:pt>
                <c:pt idx="8">
                  <c:v>1.67</c:v>
                </c:pt>
                <c:pt idx="9">
                  <c:v>#N/A</c:v>
                </c:pt>
              </c:numCache>
            </c:numRef>
          </c:val>
          <c:extLst>
            <c:ext xmlns:c16="http://schemas.microsoft.com/office/drawing/2014/chart" uri="{C3380CC4-5D6E-409C-BE32-E72D297353CC}">
              <c16:uniqueId val="{00000009-0B38-44AA-84E8-612010FFDC1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948</c:v>
                </c:pt>
                <c:pt idx="5">
                  <c:v>927</c:v>
                </c:pt>
                <c:pt idx="8">
                  <c:v>869</c:v>
                </c:pt>
                <c:pt idx="11">
                  <c:v>844</c:v>
                </c:pt>
                <c:pt idx="14">
                  <c:v>811</c:v>
                </c:pt>
              </c:numCache>
            </c:numRef>
          </c:val>
          <c:extLst>
            <c:ext xmlns:c16="http://schemas.microsoft.com/office/drawing/2014/chart" uri="{C3380CC4-5D6E-409C-BE32-E72D297353CC}">
              <c16:uniqueId val="{00000000-7EFC-4BF9-89E0-AB15E13F22E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EFC-4BF9-89E0-AB15E13F22E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84</c:v>
                </c:pt>
                <c:pt idx="3">
                  <c:v>72</c:v>
                </c:pt>
                <c:pt idx="6">
                  <c:v>30</c:v>
                </c:pt>
                <c:pt idx="9">
                  <c:v>53</c:v>
                </c:pt>
                <c:pt idx="12">
                  <c:v>40</c:v>
                </c:pt>
              </c:numCache>
            </c:numRef>
          </c:val>
          <c:extLst>
            <c:ext xmlns:c16="http://schemas.microsoft.com/office/drawing/2014/chart" uri="{C3380CC4-5D6E-409C-BE32-E72D297353CC}">
              <c16:uniqueId val="{00000002-7EFC-4BF9-89E0-AB15E13F22E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EFC-4BF9-89E0-AB15E13F22E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261</c:v>
                </c:pt>
                <c:pt idx="3">
                  <c:v>257</c:v>
                </c:pt>
                <c:pt idx="6">
                  <c:v>254</c:v>
                </c:pt>
                <c:pt idx="9">
                  <c:v>234</c:v>
                </c:pt>
                <c:pt idx="12">
                  <c:v>223</c:v>
                </c:pt>
              </c:numCache>
            </c:numRef>
          </c:val>
          <c:extLst>
            <c:ext xmlns:c16="http://schemas.microsoft.com/office/drawing/2014/chart" uri="{C3380CC4-5D6E-409C-BE32-E72D297353CC}">
              <c16:uniqueId val="{00000004-7EFC-4BF9-89E0-AB15E13F22E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EFC-4BF9-89E0-AB15E13F22E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EFC-4BF9-89E0-AB15E13F22E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1193</c:v>
                </c:pt>
                <c:pt idx="3">
                  <c:v>1173</c:v>
                </c:pt>
                <c:pt idx="6">
                  <c:v>1179</c:v>
                </c:pt>
                <c:pt idx="9">
                  <c:v>1061</c:v>
                </c:pt>
                <c:pt idx="12">
                  <c:v>1029</c:v>
                </c:pt>
              </c:numCache>
            </c:numRef>
          </c:val>
          <c:extLst>
            <c:ext xmlns:c16="http://schemas.microsoft.com/office/drawing/2014/chart" uri="{C3380CC4-5D6E-409C-BE32-E72D297353CC}">
              <c16:uniqueId val="{00000007-7EFC-4BF9-89E0-AB15E13F22E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590</c:v>
                </c:pt>
                <c:pt idx="2">
                  <c:v>#N/A</c:v>
                </c:pt>
                <c:pt idx="3">
                  <c:v>#N/A</c:v>
                </c:pt>
                <c:pt idx="4">
                  <c:v>575</c:v>
                </c:pt>
                <c:pt idx="5">
                  <c:v>#N/A</c:v>
                </c:pt>
                <c:pt idx="6">
                  <c:v>#N/A</c:v>
                </c:pt>
                <c:pt idx="7">
                  <c:v>594</c:v>
                </c:pt>
                <c:pt idx="8">
                  <c:v>#N/A</c:v>
                </c:pt>
                <c:pt idx="9">
                  <c:v>#N/A</c:v>
                </c:pt>
                <c:pt idx="10">
                  <c:v>504</c:v>
                </c:pt>
                <c:pt idx="11">
                  <c:v>#N/A</c:v>
                </c:pt>
                <c:pt idx="12">
                  <c:v>#N/A</c:v>
                </c:pt>
                <c:pt idx="13">
                  <c:v>481</c:v>
                </c:pt>
                <c:pt idx="14">
                  <c:v>#N/A</c:v>
                </c:pt>
              </c:numCache>
            </c:numRef>
          </c:val>
          <c:smooth val="0"/>
          <c:extLst>
            <c:ext xmlns:c16="http://schemas.microsoft.com/office/drawing/2014/chart" uri="{C3380CC4-5D6E-409C-BE32-E72D297353CC}">
              <c16:uniqueId val="{00000008-7EFC-4BF9-89E0-AB15E13F22E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9144</c:v>
                </c:pt>
                <c:pt idx="5">
                  <c:v>8714</c:v>
                </c:pt>
                <c:pt idx="8">
                  <c:v>8160</c:v>
                </c:pt>
                <c:pt idx="11">
                  <c:v>7601</c:v>
                </c:pt>
                <c:pt idx="14">
                  <c:v>7039</c:v>
                </c:pt>
              </c:numCache>
            </c:numRef>
          </c:val>
          <c:extLst>
            <c:ext xmlns:c16="http://schemas.microsoft.com/office/drawing/2014/chart" uri="{C3380CC4-5D6E-409C-BE32-E72D297353CC}">
              <c16:uniqueId val="{00000000-AA3C-4FD9-A177-FD72AF055E2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470</c:v>
                </c:pt>
                <c:pt idx="5">
                  <c:v>425</c:v>
                </c:pt>
                <c:pt idx="8">
                  <c:v>384</c:v>
                </c:pt>
                <c:pt idx="11">
                  <c:v>347</c:v>
                </c:pt>
                <c:pt idx="14">
                  <c:v>314</c:v>
                </c:pt>
              </c:numCache>
            </c:numRef>
          </c:val>
          <c:extLst>
            <c:ext xmlns:c16="http://schemas.microsoft.com/office/drawing/2014/chart" uri="{C3380CC4-5D6E-409C-BE32-E72D297353CC}">
              <c16:uniqueId val="{00000001-AA3C-4FD9-A177-FD72AF055E2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2732</c:v>
                </c:pt>
                <c:pt idx="5">
                  <c:v>3419</c:v>
                </c:pt>
                <c:pt idx="8">
                  <c:v>3716</c:v>
                </c:pt>
                <c:pt idx="11">
                  <c:v>4157</c:v>
                </c:pt>
                <c:pt idx="14">
                  <c:v>4354</c:v>
                </c:pt>
              </c:numCache>
            </c:numRef>
          </c:val>
          <c:extLst>
            <c:ext xmlns:c16="http://schemas.microsoft.com/office/drawing/2014/chart" uri="{C3380CC4-5D6E-409C-BE32-E72D297353CC}">
              <c16:uniqueId val="{00000002-AA3C-4FD9-A177-FD72AF055E2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A3C-4FD9-A177-FD72AF055E2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A3C-4FD9-A177-FD72AF055E2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A3C-4FD9-A177-FD72AF055E2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1833</c:v>
                </c:pt>
                <c:pt idx="3">
                  <c:v>1810</c:v>
                </c:pt>
                <c:pt idx="6">
                  <c:v>1824</c:v>
                </c:pt>
                <c:pt idx="9">
                  <c:v>1851</c:v>
                </c:pt>
                <c:pt idx="12">
                  <c:v>1816</c:v>
                </c:pt>
              </c:numCache>
            </c:numRef>
          </c:val>
          <c:extLst>
            <c:ext xmlns:c16="http://schemas.microsoft.com/office/drawing/2014/chart" uri="{C3380CC4-5D6E-409C-BE32-E72D297353CC}">
              <c16:uniqueId val="{00000006-AA3C-4FD9-A177-FD72AF055E2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262</c:v>
                </c:pt>
                <c:pt idx="3">
                  <c:v>195</c:v>
                </c:pt>
                <c:pt idx="6">
                  <c:v>153</c:v>
                </c:pt>
                <c:pt idx="9">
                  <c:v>310</c:v>
                </c:pt>
                <c:pt idx="12">
                  <c:v>284</c:v>
                </c:pt>
              </c:numCache>
            </c:numRef>
          </c:val>
          <c:extLst>
            <c:ext xmlns:c16="http://schemas.microsoft.com/office/drawing/2014/chart" uri="{C3380CC4-5D6E-409C-BE32-E72D297353CC}">
              <c16:uniqueId val="{00000007-AA3C-4FD9-A177-FD72AF055E2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2659</c:v>
                </c:pt>
                <c:pt idx="3">
                  <c:v>2338</c:v>
                </c:pt>
                <c:pt idx="6">
                  <c:v>2103</c:v>
                </c:pt>
                <c:pt idx="9">
                  <c:v>1867</c:v>
                </c:pt>
                <c:pt idx="12">
                  <c:v>1658</c:v>
                </c:pt>
              </c:numCache>
            </c:numRef>
          </c:val>
          <c:extLst>
            <c:ext xmlns:c16="http://schemas.microsoft.com/office/drawing/2014/chart" uri="{C3380CC4-5D6E-409C-BE32-E72D297353CC}">
              <c16:uniqueId val="{00000008-AA3C-4FD9-A177-FD72AF055E2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145</c:v>
                </c:pt>
                <c:pt idx="3">
                  <c:v>145</c:v>
                </c:pt>
                <c:pt idx="6">
                  <c:v>145</c:v>
                </c:pt>
                <c:pt idx="9">
                  <c:v>144</c:v>
                </c:pt>
                <c:pt idx="12">
                  <c:v>144</c:v>
                </c:pt>
              </c:numCache>
            </c:numRef>
          </c:val>
          <c:extLst>
            <c:ext xmlns:c16="http://schemas.microsoft.com/office/drawing/2014/chart" uri="{C3380CC4-5D6E-409C-BE32-E72D297353CC}">
              <c16:uniqueId val="{00000009-AA3C-4FD9-A177-FD72AF055E2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9705</c:v>
                </c:pt>
                <c:pt idx="3">
                  <c:v>9422</c:v>
                </c:pt>
                <c:pt idx="6">
                  <c:v>8677</c:v>
                </c:pt>
                <c:pt idx="9">
                  <c:v>7581</c:v>
                </c:pt>
                <c:pt idx="12">
                  <c:v>7115</c:v>
                </c:pt>
              </c:numCache>
            </c:numRef>
          </c:val>
          <c:extLst>
            <c:ext xmlns:c16="http://schemas.microsoft.com/office/drawing/2014/chart" uri="{C3380CC4-5D6E-409C-BE32-E72D297353CC}">
              <c16:uniqueId val="{0000000A-AA3C-4FD9-A177-FD72AF055E2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2258</c:v>
                </c:pt>
                <c:pt idx="2">
                  <c:v>#N/A</c:v>
                </c:pt>
                <c:pt idx="3">
                  <c:v>#N/A</c:v>
                </c:pt>
                <c:pt idx="4">
                  <c:v>1351</c:v>
                </c:pt>
                <c:pt idx="5">
                  <c:v>#N/A</c:v>
                </c:pt>
                <c:pt idx="6">
                  <c:v>#N/A</c:v>
                </c:pt>
                <c:pt idx="7">
                  <c:v>642</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A3C-4FD9-A177-FD72AF055E2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1463</c:v>
                </c:pt>
                <c:pt idx="1">
                  <c:v>1432</c:v>
                </c:pt>
                <c:pt idx="2">
                  <c:v>1534</c:v>
                </c:pt>
              </c:numCache>
            </c:numRef>
          </c:val>
          <c:extLst>
            <c:ext xmlns:c16="http://schemas.microsoft.com/office/drawing/2014/chart" uri="{C3380CC4-5D6E-409C-BE32-E72D297353CC}">
              <c16:uniqueId val="{00000000-F302-46E1-9FFF-C7642CF0976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475</c:v>
                </c:pt>
                <c:pt idx="1">
                  <c:v>507</c:v>
                </c:pt>
                <c:pt idx="2">
                  <c:v>532</c:v>
                </c:pt>
              </c:numCache>
            </c:numRef>
          </c:val>
          <c:extLst>
            <c:ext xmlns:c16="http://schemas.microsoft.com/office/drawing/2014/chart" uri="{C3380CC4-5D6E-409C-BE32-E72D297353CC}">
              <c16:uniqueId val="{00000001-F302-46E1-9FFF-C7642CF0976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1584</c:v>
                </c:pt>
                <c:pt idx="1">
                  <c:v>2028</c:v>
                </c:pt>
                <c:pt idx="2">
                  <c:v>2363</c:v>
                </c:pt>
              </c:numCache>
            </c:numRef>
          </c:val>
          <c:extLst>
            <c:ext xmlns:c16="http://schemas.microsoft.com/office/drawing/2014/chart" uri="{C3380CC4-5D6E-409C-BE32-E72D297353CC}">
              <c16:uniqueId val="{00000002-F302-46E1-9FFF-C7642CF0976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福岡県豊前市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近年</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据置期間を圧縮した借入を実施していることにより元利償還金は減少傾向に</a:t>
          </a:r>
          <a:r>
            <a:rPr kumimoji="1" lang="ja-JP" altLang="en-US" sz="1100">
              <a:solidFill>
                <a:schemeClr val="dk1"/>
              </a:solidFill>
              <a:effectLst/>
              <a:latin typeface="+mn-lt"/>
              <a:ea typeface="+mn-ea"/>
              <a:cs typeface="+mn-cs"/>
            </a:rPr>
            <a:t>あり、</a:t>
          </a:r>
          <a:r>
            <a:rPr kumimoji="1" lang="ja-JP" altLang="ja-JP" sz="1100">
              <a:solidFill>
                <a:schemeClr val="dk1"/>
              </a:solidFill>
              <a:effectLst/>
              <a:latin typeface="+mn-lt"/>
              <a:ea typeface="+mn-ea"/>
              <a:cs typeface="+mn-cs"/>
            </a:rPr>
            <a:t>地方債の元利償還金は１</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億円台となった。</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学校再編成事業が</a:t>
          </a:r>
          <a:r>
            <a:rPr kumimoji="1" lang="ja-JP" altLang="en-US" sz="1100">
              <a:solidFill>
                <a:schemeClr val="dk1"/>
              </a:solidFill>
              <a:effectLst/>
              <a:latin typeface="+mn-lt"/>
              <a:ea typeface="+mn-ea"/>
              <a:cs typeface="+mn-cs"/>
            </a:rPr>
            <a:t>実施</a:t>
          </a:r>
          <a:r>
            <a:rPr kumimoji="1" lang="ja-JP" altLang="ja-JP" sz="1100">
              <a:solidFill>
                <a:schemeClr val="dk1"/>
              </a:solidFill>
              <a:effectLst/>
              <a:latin typeface="+mn-lt"/>
              <a:ea typeface="+mn-ea"/>
              <a:cs typeface="+mn-cs"/>
            </a:rPr>
            <a:t>されており</a:t>
          </a:r>
          <a:r>
            <a:rPr kumimoji="1" lang="ja-JP" altLang="en-US" sz="1100">
              <a:solidFill>
                <a:schemeClr val="dk1"/>
              </a:solidFill>
              <a:effectLst/>
              <a:latin typeface="+mn-lt"/>
              <a:ea typeface="+mn-ea"/>
              <a:cs typeface="+mn-cs"/>
            </a:rPr>
            <a:t>、今後、</a:t>
          </a:r>
          <a:r>
            <a:rPr kumimoji="1" lang="ja-JP" altLang="ja-JP" sz="1100">
              <a:solidFill>
                <a:schemeClr val="dk1"/>
              </a:solidFill>
              <a:effectLst/>
              <a:latin typeface="+mn-lt"/>
              <a:ea typeface="+mn-ea"/>
              <a:cs typeface="+mn-cs"/>
            </a:rPr>
            <a:t>地方債残高が大きく増加する見込みである。事業実施に備え計画的に地方債残高を減少させ公債費の縮減に努める。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満期一括償還地方債がないため基金への積立なし。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福岡県豊前市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将来負担比率は、</a:t>
          </a:r>
          <a:r>
            <a:rPr kumimoji="1" lang="ja-JP" altLang="en-US" sz="1100">
              <a:solidFill>
                <a:schemeClr val="dk1"/>
              </a:solidFill>
              <a:effectLst/>
              <a:latin typeface="+mn-lt"/>
              <a:ea typeface="+mn-ea"/>
              <a:cs typeface="+mn-cs"/>
            </a:rPr>
            <a:t>前年度に引き続き</a:t>
          </a:r>
          <a:r>
            <a:rPr kumimoji="1" lang="ja-JP" altLang="ja-JP" sz="1100">
              <a:solidFill>
                <a:schemeClr val="dk1"/>
              </a:solidFill>
              <a:effectLst/>
              <a:latin typeface="+mn-lt"/>
              <a:ea typeface="+mn-ea"/>
              <a:cs typeface="+mn-cs"/>
            </a:rPr>
            <a:t>充当可能財源等が将来負担額を上回ったため算出されなかった。</a:t>
          </a:r>
          <a:endParaRPr lang="ja-JP" altLang="ja-JP" sz="1400">
            <a:effectLst/>
          </a:endParaRPr>
        </a:p>
        <a:p>
          <a:r>
            <a:rPr kumimoji="1" lang="ja-JP" altLang="ja-JP" sz="1100">
              <a:solidFill>
                <a:schemeClr val="dk1"/>
              </a:solidFill>
              <a:effectLst/>
              <a:latin typeface="+mn-lt"/>
              <a:ea typeface="+mn-ea"/>
              <a:cs typeface="+mn-cs"/>
            </a:rPr>
            <a:t>学校再編成事業が</a:t>
          </a:r>
          <a:r>
            <a:rPr kumimoji="1" lang="ja-JP" altLang="en-US" sz="1100">
              <a:solidFill>
                <a:schemeClr val="dk1"/>
              </a:solidFill>
              <a:effectLst/>
              <a:latin typeface="+mn-lt"/>
              <a:ea typeface="+mn-ea"/>
              <a:cs typeface="+mn-cs"/>
            </a:rPr>
            <a:t>実施</a:t>
          </a:r>
          <a:r>
            <a:rPr kumimoji="1" lang="ja-JP" altLang="ja-JP" sz="1100">
              <a:solidFill>
                <a:schemeClr val="dk1"/>
              </a:solidFill>
              <a:effectLst/>
              <a:latin typeface="+mn-lt"/>
              <a:ea typeface="+mn-ea"/>
              <a:cs typeface="+mn-cs"/>
            </a:rPr>
            <a:t>されており</a:t>
          </a:r>
          <a:r>
            <a:rPr kumimoji="1" lang="ja-JP" altLang="en-US" sz="1100">
              <a:solidFill>
                <a:schemeClr val="dk1"/>
              </a:solidFill>
              <a:effectLst/>
              <a:latin typeface="+mn-lt"/>
              <a:ea typeface="+mn-ea"/>
              <a:cs typeface="+mn-cs"/>
            </a:rPr>
            <a:t>、今後、</a:t>
          </a:r>
          <a:r>
            <a:rPr kumimoji="1" lang="ja-JP" altLang="ja-JP" sz="1100">
              <a:solidFill>
                <a:schemeClr val="dk1"/>
              </a:solidFill>
              <a:effectLst/>
              <a:latin typeface="+mn-lt"/>
              <a:ea typeface="+mn-ea"/>
              <a:cs typeface="+mn-cs"/>
            </a:rPr>
            <a:t>地方債残高が大きく増加する見込みである。</a:t>
          </a:r>
          <a:r>
            <a:rPr kumimoji="1" lang="ja-JP" altLang="en-US" sz="1100">
              <a:solidFill>
                <a:schemeClr val="dk1"/>
              </a:solidFill>
              <a:effectLst/>
              <a:latin typeface="+mn-lt"/>
              <a:ea typeface="+mn-ea"/>
              <a:cs typeface="+mn-cs"/>
            </a:rPr>
            <a:t>これ</a:t>
          </a:r>
          <a:r>
            <a:rPr kumimoji="1" lang="ja-JP" altLang="ja-JP" sz="1100">
              <a:solidFill>
                <a:schemeClr val="dk1"/>
              </a:solidFill>
              <a:effectLst/>
              <a:latin typeface="+mn-lt"/>
              <a:ea typeface="+mn-ea"/>
              <a:cs typeface="+mn-cs"/>
            </a:rPr>
            <a:t>に伴い将来負担比率も高くなる見込みである。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福岡県豊前市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学校施設整備基金</a:t>
          </a:r>
          <a:r>
            <a:rPr kumimoji="1" lang="ja-JP" altLang="ja-JP" sz="1100">
              <a:solidFill>
                <a:schemeClr val="dk1"/>
              </a:solidFill>
              <a:effectLst/>
              <a:latin typeface="+mn-lt"/>
              <a:ea typeface="+mn-ea"/>
              <a:cs typeface="+mn-cs"/>
            </a:rPr>
            <a:t>及び公共施設等整備基金の積み立てにより、基金全体としては</a:t>
          </a:r>
          <a:r>
            <a:rPr kumimoji="1" lang="ja-JP" altLang="en-US" sz="1100">
              <a:solidFill>
                <a:schemeClr val="dk1"/>
              </a:solidFill>
              <a:effectLst/>
              <a:latin typeface="+mn-lt"/>
              <a:ea typeface="+mn-ea"/>
              <a:cs typeface="+mn-cs"/>
            </a:rPr>
            <a:t>４６３</a:t>
          </a:r>
          <a:r>
            <a:rPr kumimoji="1" lang="ja-JP" altLang="ja-JP" sz="1100">
              <a:solidFill>
                <a:schemeClr val="dk1"/>
              </a:solidFill>
              <a:effectLst/>
              <a:latin typeface="+mn-lt"/>
              <a:ea typeface="+mn-ea"/>
              <a:cs typeface="+mn-cs"/>
            </a:rPr>
            <a:t>百万円の増となった。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退職手当の財源を原則退職手当基金繰入金より充当することとし、今後短期間で多数の退職者が見込まれているため、財源確保のために継続して退職手当基金を積み立てる。</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学校再編関係事業</a:t>
          </a:r>
          <a:r>
            <a:rPr kumimoji="1" lang="ja-JP" altLang="ja-JP" sz="1100">
              <a:solidFill>
                <a:schemeClr val="dk1"/>
              </a:solidFill>
              <a:effectLst/>
              <a:latin typeface="+mn-lt"/>
              <a:ea typeface="+mn-ea"/>
              <a:cs typeface="+mn-cs"/>
            </a:rPr>
            <a:t>の財源を</a:t>
          </a:r>
          <a:r>
            <a:rPr kumimoji="1" lang="ja-JP" altLang="en-US" sz="1100">
              <a:solidFill>
                <a:schemeClr val="dk1"/>
              </a:solidFill>
              <a:effectLst/>
              <a:latin typeface="+mn-lt"/>
              <a:ea typeface="+mn-ea"/>
              <a:cs typeface="+mn-cs"/>
            </a:rPr>
            <a:t>学校施設整備</a:t>
          </a:r>
          <a:r>
            <a:rPr kumimoji="1" lang="ja-JP" altLang="ja-JP" sz="1100">
              <a:solidFill>
                <a:schemeClr val="dk1"/>
              </a:solidFill>
              <a:effectLst/>
              <a:latin typeface="+mn-lt"/>
              <a:ea typeface="+mn-ea"/>
              <a:cs typeface="+mn-cs"/>
            </a:rPr>
            <a:t>基金繰入金</a:t>
          </a:r>
          <a:r>
            <a:rPr kumimoji="1" lang="ja-JP" altLang="en-US" sz="1100">
              <a:solidFill>
                <a:schemeClr val="dk1"/>
              </a:solidFill>
              <a:effectLst/>
              <a:latin typeface="+mn-lt"/>
              <a:ea typeface="+mn-ea"/>
              <a:cs typeface="+mn-cs"/>
            </a:rPr>
            <a:t>及び公共施設等整備基金繰入金</a:t>
          </a:r>
          <a:r>
            <a:rPr kumimoji="1" lang="ja-JP" altLang="ja-JP" sz="1100">
              <a:solidFill>
                <a:schemeClr val="dk1"/>
              </a:solidFill>
              <a:effectLst/>
              <a:latin typeface="+mn-lt"/>
              <a:ea typeface="+mn-ea"/>
              <a:cs typeface="+mn-cs"/>
            </a:rPr>
            <a:t>より充当することとし</a:t>
          </a:r>
          <a:r>
            <a:rPr kumimoji="1" lang="ja-JP" altLang="en-US" sz="1100">
              <a:solidFill>
                <a:schemeClr val="dk1"/>
              </a:solidFill>
              <a:effectLst/>
              <a:latin typeface="+mn-lt"/>
              <a:ea typeface="+mn-ea"/>
              <a:cs typeface="+mn-cs"/>
            </a:rPr>
            <a:t>ており</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、基金の減額が見込まれる。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公共施設等整備基金・・・・・将来の庁舎建替え等に必要な資金を積立てる。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学校施設整備基金・・・・・・将来の学校施設の更新等に</a:t>
          </a:r>
          <a:r>
            <a:rPr kumimoji="1" lang="ja-JP" altLang="en-US" sz="1100">
              <a:solidFill>
                <a:schemeClr val="dk1"/>
              </a:solidFill>
              <a:effectLst/>
              <a:latin typeface="+mn-lt"/>
              <a:ea typeface="+mn-ea"/>
              <a:cs typeface="+mn-cs"/>
            </a:rPr>
            <a:t>必要な資金を積立てる。</a:t>
          </a:r>
          <a:endParaRPr lang="ja-JP" altLang="ja-JP" sz="1400">
            <a:effectLst/>
          </a:endParaRPr>
        </a:p>
        <a:p>
          <a:r>
            <a:rPr kumimoji="1" lang="ja-JP" altLang="ja-JP" sz="1100">
              <a:solidFill>
                <a:schemeClr val="dk1"/>
              </a:solidFill>
              <a:effectLst/>
              <a:latin typeface="+mn-lt"/>
              <a:ea typeface="+mn-ea"/>
              <a:cs typeface="+mn-cs"/>
            </a:rPr>
            <a:t>退職手当基金・・・・・・・・職員の退職手当を必要に応じて安定的に確保する。</a:t>
          </a:r>
          <a:endParaRPr lang="ja-JP" altLang="ja-JP" sz="1400">
            <a:effectLst/>
          </a:endParaRPr>
        </a:p>
        <a:p>
          <a:r>
            <a:rPr kumimoji="1" lang="ja-JP" altLang="ja-JP" sz="1100">
              <a:solidFill>
                <a:schemeClr val="dk1"/>
              </a:solidFill>
              <a:effectLst/>
              <a:latin typeface="+mn-lt"/>
              <a:ea typeface="+mn-ea"/>
              <a:cs typeface="+mn-cs"/>
            </a:rPr>
            <a:t>総合文化施設整備基金・・・・総合文化施設整備事業に必要な資金を積立てる。</a:t>
          </a:r>
          <a:endParaRPr lang="ja-JP" altLang="ja-JP" sz="1400">
            <a:effectLst/>
          </a:endParaRPr>
        </a:p>
        <a:p>
          <a:r>
            <a:rPr kumimoji="1" lang="ja-JP" altLang="ja-JP" sz="1100">
              <a:solidFill>
                <a:schemeClr val="dk1"/>
              </a:solidFill>
              <a:effectLst/>
              <a:latin typeface="+mn-lt"/>
              <a:ea typeface="+mn-ea"/>
              <a:cs typeface="+mn-cs"/>
            </a:rPr>
            <a:t>ふるさとづくり応援基金・・・活力ある地域社会の実現のための事業、地域資源や文化の保全・継承を図ること等を目的とする。</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公共施設等整備基金・・・・・将来の公共施設の更新等に備えて積み立てたことによる増加</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学校施設</a:t>
          </a:r>
          <a:r>
            <a:rPr kumimoji="1" lang="ja-JP" altLang="ja-JP" sz="1100">
              <a:solidFill>
                <a:schemeClr val="dk1"/>
              </a:solidFill>
              <a:effectLst/>
              <a:latin typeface="+mn-lt"/>
              <a:ea typeface="+mn-ea"/>
              <a:cs typeface="+mn-cs"/>
            </a:rPr>
            <a:t>整備基金</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・・・・・将来の</a:t>
          </a:r>
          <a:r>
            <a:rPr kumimoji="1" lang="ja-JP" altLang="en-US" sz="1100">
              <a:solidFill>
                <a:schemeClr val="dk1"/>
              </a:solidFill>
              <a:effectLst/>
              <a:latin typeface="+mn-lt"/>
              <a:ea typeface="+mn-ea"/>
              <a:cs typeface="+mn-cs"/>
            </a:rPr>
            <a:t>学校</a:t>
          </a:r>
          <a:r>
            <a:rPr kumimoji="1" lang="ja-JP" altLang="ja-JP" sz="1100">
              <a:solidFill>
                <a:schemeClr val="dk1"/>
              </a:solidFill>
              <a:effectLst/>
              <a:latin typeface="+mn-lt"/>
              <a:ea typeface="+mn-ea"/>
              <a:cs typeface="+mn-cs"/>
            </a:rPr>
            <a:t>施設の更新等に備えて積み立てたことによる増加</a:t>
          </a:r>
          <a:endParaRPr lang="ja-JP" altLang="ja-JP" sz="1400">
            <a:effectLst/>
          </a:endParaRPr>
        </a:p>
        <a:p>
          <a:r>
            <a:rPr kumimoji="1" lang="ja-JP" altLang="ja-JP" sz="1100">
              <a:solidFill>
                <a:schemeClr val="dk1"/>
              </a:solidFill>
              <a:effectLst/>
              <a:latin typeface="+mn-lt"/>
              <a:ea typeface="+mn-ea"/>
              <a:cs typeface="+mn-cs"/>
            </a:rPr>
            <a:t>退職手当基金・・・・・・・・退職</a:t>
          </a:r>
          <a:r>
            <a:rPr kumimoji="1" lang="ja-JP" altLang="en-US" sz="1100">
              <a:solidFill>
                <a:schemeClr val="dk1"/>
              </a:solidFill>
              <a:effectLst/>
              <a:latin typeface="+mn-lt"/>
              <a:ea typeface="+mn-ea"/>
              <a:cs typeface="+mn-cs"/>
            </a:rPr>
            <a:t>手当に充当し、取り崩した</a:t>
          </a:r>
          <a:r>
            <a:rPr kumimoji="1" lang="ja-JP" altLang="ja-JP" sz="1100">
              <a:solidFill>
                <a:schemeClr val="dk1"/>
              </a:solidFill>
              <a:effectLst/>
              <a:latin typeface="+mn-lt"/>
              <a:ea typeface="+mn-ea"/>
              <a:cs typeface="+mn-cs"/>
            </a:rPr>
            <a:t>ことによる</a:t>
          </a:r>
          <a:r>
            <a:rPr kumimoji="1" lang="ja-JP" altLang="en-US" sz="1100">
              <a:solidFill>
                <a:schemeClr val="dk1"/>
              </a:solidFill>
              <a:effectLst/>
              <a:latin typeface="+mn-lt"/>
              <a:ea typeface="+mn-ea"/>
              <a:cs typeface="+mn-cs"/>
            </a:rPr>
            <a:t>減少</a:t>
          </a:r>
          <a:endParaRPr lang="ja-JP" altLang="ja-JP" sz="1400">
            <a:effectLst/>
          </a:endParaRPr>
        </a:p>
        <a:p>
          <a:r>
            <a:rPr kumimoji="1" lang="ja-JP" altLang="ja-JP" sz="1100">
              <a:solidFill>
                <a:schemeClr val="dk1"/>
              </a:solidFill>
              <a:effectLst/>
              <a:latin typeface="+mn-lt"/>
              <a:ea typeface="+mn-ea"/>
              <a:cs typeface="+mn-cs"/>
            </a:rPr>
            <a:t>ふるさとづくり応援基金・・・ふるさと納税寄附金</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積み立てたことによる増加</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公共施設等整備基金・・・・・将来の学校再編成等公共施設の更新に必要な資金を計画的に積立てる予定</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学校施設整備基金・・・・・・</a:t>
          </a:r>
          <a:r>
            <a:rPr kumimoji="1" lang="ja-JP" altLang="en-US" sz="1100">
              <a:solidFill>
                <a:schemeClr val="dk1"/>
              </a:solidFill>
              <a:effectLst/>
              <a:latin typeface="+mn-lt"/>
              <a:ea typeface="+mn-ea"/>
              <a:cs typeface="+mn-cs"/>
            </a:rPr>
            <a:t>学校再編事業実施により取り崩すため、減少予定</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退職手当基金・・・・・・・・将来の退職者に必要な資金を計画的に積立てる予定</a:t>
          </a:r>
          <a:endParaRPr lang="ja-JP" altLang="ja-JP" sz="1400">
            <a:effectLst/>
          </a:endParaRPr>
        </a:p>
        <a:p>
          <a:r>
            <a:rPr kumimoji="1" lang="ja-JP" altLang="ja-JP" sz="1100">
              <a:solidFill>
                <a:schemeClr val="dk1"/>
              </a:solidFill>
              <a:effectLst/>
              <a:latin typeface="+mn-lt"/>
              <a:ea typeface="+mn-ea"/>
              <a:cs typeface="+mn-cs"/>
            </a:rPr>
            <a:t>総合文化施設整備基金・・・・基金積立金の利子を積立てる予定</a:t>
          </a:r>
          <a:endParaRPr lang="ja-JP" altLang="ja-JP" sz="1400">
            <a:effectLst/>
          </a:endParaRPr>
        </a:p>
        <a:p>
          <a:r>
            <a:rPr kumimoji="1" lang="ja-JP" altLang="ja-JP" sz="1100">
              <a:solidFill>
                <a:schemeClr val="dk1"/>
              </a:solidFill>
              <a:effectLst/>
              <a:latin typeface="+mn-lt"/>
              <a:ea typeface="+mn-ea"/>
              <a:cs typeface="+mn-cs"/>
            </a:rPr>
            <a:t>ふるさとづくり応援基金・・・今後もいただいたふるさと納税寄附金を積み立て取り崩す予定</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決算剰余金を２</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０百万円積み立てたことによる増加</a:t>
          </a:r>
          <a:endParaRPr lang="ja-JP" altLang="ja-JP" sz="1400">
            <a:effectLst/>
          </a:endParaRPr>
        </a:p>
        <a:p>
          <a:r>
            <a:rPr kumimoji="1" lang="ja-JP" altLang="ja-JP" sz="1100">
              <a:solidFill>
                <a:schemeClr val="dk1"/>
              </a:solidFill>
              <a:effectLst/>
              <a:latin typeface="+mn-lt"/>
              <a:ea typeface="+mn-ea"/>
              <a:cs typeface="+mn-cs"/>
            </a:rPr>
            <a:t>基金利子・貸付金返還金</a:t>
          </a:r>
          <a:r>
            <a:rPr kumimoji="1" lang="ja-JP" altLang="en-US" sz="1100">
              <a:solidFill>
                <a:schemeClr val="dk1"/>
              </a:solidFill>
              <a:effectLst/>
              <a:latin typeface="+mn-lt"/>
              <a:ea typeface="+mn-ea"/>
              <a:cs typeface="+mn-cs"/>
            </a:rPr>
            <a:t>分</a:t>
          </a:r>
          <a:r>
            <a:rPr kumimoji="1" lang="ja-JP" altLang="ja-JP" sz="1100">
              <a:solidFill>
                <a:schemeClr val="dk1"/>
              </a:solidFill>
              <a:effectLst/>
              <a:latin typeface="+mn-lt"/>
              <a:ea typeface="+mn-ea"/>
              <a:cs typeface="+mn-cs"/>
            </a:rPr>
            <a:t>を</a:t>
          </a:r>
          <a:r>
            <a:rPr kumimoji="1" lang="ja-JP" altLang="en-US" sz="1100">
              <a:solidFill>
                <a:schemeClr val="dk1"/>
              </a:solidFill>
              <a:effectLst/>
              <a:latin typeface="+mn-lt"/>
              <a:ea typeface="+mn-ea"/>
              <a:cs typeface="+mn-cs"/>
            </a:rPr>
            <a:t>１２</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、土地開発基金繰入金分を６０百万円</a:t>
          </a:r>
          <a:r>
            <a:rPr kumimoji="1" lang="ja-JP" altLang="ja-JP" sz="1100">
              <a:solidFill>
                <a:schemeClr val="dk1"/>
              </a:solidFill>
              <a:effectLst/>
              <a:latin typeface="+mn-lt"/>
              <a:ea typeface="+mn-ea"/>
              <a:cs typeface="+mn-cs"/>
            </a:rPr>
            <a:t>積み立てたことによる増加</a:t>
          </a:r>
          <a:endParaRPr lang="ja-JP" altLang="ja-JP" sz="1400">
            <a:effectLst/>
          </a:endParaRPr>
        </a:p>
        <a:p>
          <a:r>
            <a:rPr kumimoji="1" lang="ja-JP" altLang="ja-JP" sz="1100">
              <a:solidFill>
                <a:schemeClr val="dk1"/>
              </a:solidFill>
              <a:effectLst/>
              <a:latin typeface="+mn-lt"/>
              <a:ea typeface="+mn-ea"/>
              <a:cs typeface="+mn-cs"/>
            </a:rPr>
            <a:t>歳入不足に伴い△２４０百万円取り崩したことによる減少</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学校再編成等大型事業を実施</a:t>
          </a:r>
          <a:r>
            <a:rPr kumimoji="1" lang="ja-JP" altLang="en-US" sz="1100">
              <a:solidFill>
                <a:schemeClr val="dk1"/>
              </a:solidFill>
              <a:effectLst/>
              <a:latin typeface="+mn-lt"/>
              <a:ea typeface="+mn-ea"/>
              <a:cs typeface="+mn-cs"/>
            </a:rPr>
            <a:t>しており</a:t>
          </a:r>
          <a:r>
            <a:rPr kumimoji="1" lang="ja-JP" altLang="ja-JP" sz="1100">
              <a:solidFill>
                <a:schemeClr val="dk1"/>
              </a:solidFill>
              <a:effectLst/>
              <a:latin typeface="+mn-lt"/>
              <a:ea typeface="+mn-ea"/>
              <a:cs typeface="+mn-cs"/>
            </a:rPr>
            <a:t>、取り崩して対応していく予定。</a:t>
          </a:r>
          <a:endParaRPr lang="ja-JP" altLang="ja-JP" sz="1400">
            <a:effectLst/>
          </a:endParaRPr>
        </a:p>
        <a:p>
          <a:r>
            <a:rPr kumimoji="1" lang="ja-JP" altLang="ja-JP" sz="1100">
              <a:solidFill>
                <a:schemeClr val="dk1"/>
              </a:solidFill>
              <a:effectLst/>
              <a:latin typeface="+mn-lt"/>
              <a:ea typeface="+mn-ea"/>
              <a:cs typeface="+mn-cs"/>
            </a:rPr>
            <a:t>基金残高については、景気後退による市税の大幅な減収や、大規模災害の発生など不測の事態に備えるため、毎年度１５億円程度の残高を</a:t>
          </a:r>
          <a:r>
            <a:rPr kumimoji="1" lang="ja-JP" altLang="en-US" sz="1100">
              <a:solidFill>
                <a:schemeClr val="dk1"/>
              </a:solidFill>
              <a:effectLst/>
              <a:latin typeface="+mn-lt"/>
              <a:ea typeface="+mn-ea"/>
              <a:cs typeface="+mn-cs"/>
            </a:rPr>
            <a:t>目標に</a:t>
          </a:r>
          <a:r>
            <a:rPr kumimoji="1" lang="ja-JP" altLang="ja-JP" sz="1100">
              <a:solidFill>
                <a:schemeClr val="dk1"/>
              </a:solidFill>
              <a:effectLst/>
              <a:latin typeface="+mn-lt"/>
              <a:ea typeface="+mn-ea"/>
              <a:cs typeface="+mn-cs"/>
            </a:rPr>
            <a:t>引き続き確保していく。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普通交付税、臨時財政対策債償還基金費を</a:t>
          </a:r>
          <a:r>
            <a:rPr kumimoji="1" lang="ja-JP" altLang="en-US" sz="1100">
              <a:solidFill>
                <a:schemeClr val="dk1"/>
              </a:solidFill>
              <a:effectLst/>
              <a:latin typeface="+mn-lt"/>
              <a:ea typeface="+mn-ea"/>
              <a:cs typeface="+mn-cs"/>
            </a:rPr>
            <a:t>４１</a:t>
          </a:r>
          <a:r>
            <a:rPr kumimoji="1" lang="ja-JP" altLang="ja-JP" sz="1100">
              <a:solidFill>
                <a:schemeClr val="dk1"/>
              </a:solidFill>
              <a:effectLst/>
              <a:latin typeface="+mn-lt"/>
              <a:ea typeface="+mn-ea"/>
              <a:cs typeface="+mn-cs"/>
            </a:rPr>
            <a:t>百万円積み立てたことによる増加</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臨時財政対策債償還基金費を計画的に</a:t>
          </a:r>
          <a:r>
            <a:rPr kumimoji="1" lang="ja-JP" altLang="en-US" sz="1100">
              <a:solidFill>
                <a:schemeClr val="dk1"/>
              </a:solidFill>
              <a:effectLst/>
              <a:latin typeface="+mn-lt"/>
              <a:ea typeface="+mn-ea"/>
              <a:cs typeface="+mn-cs"/>
            </a:rPr>
            <a:t>１５百万円取り崩したことによる減少</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地方債の償還予定額を踏まえ今後も利子分を積立て、繰上償還等を行う予定。</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臨時財政対策債償還基金費</a:t>
          </a:r>
          <a:r>
            <a:rPr kumimoji="1" lang="ja-JP" altLang="en-US" sz="1100">
              <a:solidFill>
                <a:schemeClr val="dk1"/>
              </a:solidFill>
              <a:effectLst/>
              <a:latin typeface="+mn-lt"/>
              <a:ea typeface="+mn-ea"/>
              <a:cs typeface="+mn-cs"/>
            </a:rPr>
            <a:t>を計画的に取り崩して対応していく予定。</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福岡県豊前市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23,322
22,826
111.01
15,311,170
14,741,778
549,492
7,345,586
7,114,821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ここ数年、大きな増減はなく推移しており、類似団体平均と比較すると０．０１ポイント下回っている。</a:t>
          </a:r>
          <a:endParaRPr lang="ja-JP" altLang="ja-JP" sz="1400">
            <a:effectLst/>
          </a:endParaRPr>
        </a:p>
        <a:p>
          <a:r>
            <a:rPr kumimoji="1" lang="ja-JP" altLang="ja-JP" sz="1100">
              <a:solidFill>
                <a:schemeClr val="dk1"/>
              </a:solidFill>
              <a:effectLst/>
              <a:latin typeface="+mn-lt"/>
              <a:ea typeface="+mn-ea"/>
              <a:cs typeface="+mn-cs"/>
            </a:rPr>
            <a:t>企業誘致など地域産業の活性化を図ることで雇用機会を創出し、活力あるまちづくりを展開しながら税収の確保を図り、財政力の強化に努める。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24342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96308</xdr:rowOff>
    </xdr:from>
    <xdr:to>
      <xdr:col>23</xdr:col>
      <xdr:colOff>133350</xdr:colOff>
      <xdr:row>41</xdr:row>
      <xdr:rowOff>96308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2575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76200</xdr:rowOff>
    </xdr:from>
    <xdr:to>
      <xdr:col>19</xdr:col>
      <xdr:colOff>133350</xdr:colOff>
      <xdr:row>41</xdr:row>
      <xdr:rowOff>96308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056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76200</xdr:rowOff>
    </xdr:from>
    <xdr:to>
      <xdr:col>15</xdr:col>
      <xdr:colOff>82550</xdr:colOff>
      <xdr:row>41</xdr:row>
      <xdr:rowOff>96308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1056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117069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76200</xdr:rowOff>
    </xdr:from>
    <xdr:to>
      <xdr:col>11</xdr:col>
      <xdr:colOff>31750</xdr:colOff>
      <xdr:row>41</xdr:row>
      <xdr:rowOff>96308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056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156633</xdr:rowOff>
    </xdr:from>
    <xdr:to>
      <xdr:col>11</xdr:col>
      <xdr:colOff>82550</xdr:colOff>
      <xdr:row>41</xdr:row>
      <xdr:rowOff>86783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96960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45508</xdr:rowOff>
    </xdr:from>
    <xdr:to>
      <xdr:col>23</xdr:col>
      <xdr:colOff>184150</xdr:colOff>
      <xdr:row>41</xdr:row>
      <xdr:rowOff>147108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17585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04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45508</xdr:rowOff>
    </xdr:from>
    <xdr:to>
      <xdr:col>19</xdr:col>
      <xdr:colOff>184150</xdr:colOff>
      <xdr:row>41</xdr:row>
      <xdr:rowOff>147108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131885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161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25400</xdr:rowOff>
    </xdr:from>
    <xdr:to>
      <xdr:col>15</xdr:col>
      <xdr:colOff>133350</xdr:colOff>
      <xdr:row>41</xdr:row>
      <xdr:rowOff>127000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111777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45508</xdr:rowOff>
    </xdr:from>
    <xdr:to>
      <xdr:col>11</xdr:col>
      <xdr:colOff>82550</xdr:colOff>
      <xdr:row>41</xdr:row>
      <xdr:rowOff>147108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131885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歳入歳出共に増加したが歳</a:t>
          </a:r>
          <a:r>
            <a:rPr kumimoji="1" lang="ja-JP" altLang="en-US" sz="1100">
              <a:solidFill>
                <a:schemeClr val="dk1"/>
              </a:solidFill>
              <a:effectLst/>
              <a:latin typeface="+mn-lt"/>
              <a:ea typeface="+mn-ea"/>
              <a:cs typeface="+mn-cs"/>
            </a:rPr>
            <a:t>出</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人件費、物件費、扶助費等</a:t>
          </a:r>
          <a:r>
            <a:rPr kumimoji="1" lang="ja-JP" altLang="ja-JP" sz="1100">
              <a:solidFill>
                <a:schemeClr val="dk1"/>
              </a:solidFill>
              <a:effectLst/>
              <a:latin typeface="+mn-lt"/>
              <a:ea typeface="+mn-ea"/>
              <a:cs typeface="+mn-cs"/>
            </a:rPr>
            <a:t>）の増加の影響が大きく、</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し、類似団体平均と比較</a:t>
          </a:r>
          <a:r>
            <a:rPr kumimoji="1" lang="ja-JP" altLang="en-US" sz="1100">
              <a:solidFill>
                <a:schemeClr val="dk1"/>
              </a:solidFill>
              <a:effectLst/>
              <a:latin typeface="+mn-lt"/>
              <a:ea typeface="+mn-ea"/>
              <a:cs typeface="+mn-cs"/>
            </a:rPr>
            <a:t>しても</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回っている。</a:t>
          </a:r>
          <a:endParaRPr lang="ja-JP" altLang="ja-JP" sz="1400">
            <a:effectLst/>
          </a:endParaRPr>
        </a:p>
        <a:p>
          <a:r>
            <a:rPr kumimoji="1" lang="ja-JP" altLang="ja-JP" sz="1100">
              <a:solidFill>
                <a:schemeClr val="dk1"/>
              </a:solidFill>
              <a:effectLst/>
              <a:latin typeface="+mn-lt"/>
              <a:ea typeface="+mn-ea"/>
              <a:cs typeface="+mn-cs"/>
            </a:rPr>
            <a:t>歳</a:t>
          </a:r>
          <a:r>
            <a:rPr kumimoji="1" lang="ja-JP" altLang="en-US" sz="1100">
              <a:solidFill>
                <a:schemeClr val="dk1"/>
              </a:solidFill>
              <a:effectLst/>
              <a:latin typeface="+mn-lt"/>
              <a:ea typeface="+mn-ea"/>
              <a:cs typeface="+mn-cs"/>
            </a:rPr>
            <a:t>入</a:t>
          </a:r>
          <a:r>
            <a:rPr kumimoji="1" lang="ja-JP" altLang="ja-JP" sz="1100">
              <a:solidFill>
                <a:schemeClr val="dk1"/>
              </a:solidFill>
              <a:effectLst/>
              <a:latin typeface="+mn-lt"/>
              <a:ea typeface="+mn-ea"/>
              <a:cs typeface="+mn-cs"/>
            </a:rPr>
            <a:t>については、</a:t>
          </a:r>
          <a:r>
            <a:rPr kumimoji="1" lang="ja-JP" altLang="en-US" sz="1100">
              <a:solidFill>
                <a:schemeClr val="dk1"/>
              </a:solidFill>
              <a:effectLst/>
              <a:latin typeface="+mn-lt"/>
              <a:ea typeface="+mn-ea"/>
              <a:cs typeface="+mn-cs"/>
            </a:rPr>
            <a:t>普通交付税</a:t>
          </a:r>
          <a:r>
            <a:rPr kumimoji="1" lang="ja-JP" altLang="ja-JP" sz="1100">
              <a:solidFill>
                <a:schemeClr val="dk1"/>
              </a:solidFill>
              <a:effectLst/>
              <a:latin typeface="+mn-lt"/>
              <a:ea typeface="+mn-ea"/>
              <a:cs typeface="+mn-cs"/>
            </a:rPr>
            <a:t>が主な要因となり全体的に</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傾向となったが、歳入に見合った経常経費が削減できていない状況にある。長期的な視点（人口減少）に立ち、公共施設の統廃合や経常歳出の見直しを行い、健全な財政運営に努める。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80010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47413</xdr:rowOff>
    </xdr:from>
    <xdr:to>
      <xdr:col>23</xdr:col>
      <xdr:colOff>133350</xdr:colOff>
      <xdr:row>65</xdr:row>
      <xdr:rowOff>77046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020213"/>
          <a:ext cx="8382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160460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9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47413</xdr:rowOff>
    </xdr:from>
    <xdr:to>
      <xdr:col>19</xdr:col>
      <xdr:colOff>133350</xdr:colOff>
      <xdr:row>66</xdr:row>
      <xdr:rowOff>114723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1020213"/>
          <a:ext cx="889000" cy="41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103717</xdr:rowOff>
    </xdr:from>
    <xdr:to>
      <xdr:col>19</xdr:col>
      <xdr:colOff>184150</xdr:colOff>
      <xdr:row>64</xdr:row>
      <xdr:rowOff>33867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44044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67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130387</xdr:rowOff>
    </xdr:from>
    <xdr:to>
      <xdr:col>15</xdr:col>
      <xdr:colOff>82550</xdr:colOff>
      <xdr:row>66</xdr:row>
      <xdr:rowOff>114723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931737"/>
          <a:ext cx="889000" cy="49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162560</xdr:rowOff>
    </xdr:from>
    <xdr:to>
      <xdr:col>15</xdr:col>
      <xdr:colOff>133350</xdr:colOff>
      <xdr:row>63</xdr:row>
      <xdr:rowOff>92710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102887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130387</xdr:rowOff>
    </xdr:from>
    <xdr:to>
      <xdr:col>11</xdr:col>
      <xdr:colOff>31750</xdr:colOff>
      <xdr:row>66</xdr:row>
      <xdr:rowOff>18204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931737"/>
          <a:ext cx="889000" cy="40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44450</xdr:rowOff>
    </xdr:from>
    <xdr:to>
      <xdr:col>11</xdr:col>
      <xdr:colOff>82550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156227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159190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26246</xdr:rowOff>
    </xdr:from>
    <xdr:to>
      <xdr:col>23</xdr:col>
      <xdr:colOff>184150</xdr:colOff>
      <xdr:row>65</xdr:row>
      <xdr:rowOff>127846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17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169773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14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168063</xdr:rowOff>
    </xdr:from>
    <xdr:to>
      <xdr:col>19</xdr:col>
      <xdr:colOff>184150</xdr:colOff>
      <xdr:row>64</xdr:row>
      <xdr:rowOff>98213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82990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05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63923</xdr:rowOff>
    </xdr:from>
    <xdr:to>
      <xdr:col>15</xdr:col>
      <xdr:colOff>133350</xdr:colOff>
      <xdr:row>66</xdr:row>
      <xdr:rowOff>165523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37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150300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46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79587</xdr:rowOff>
    </xdr:from>
    <xdr:to>
      <xdr:col>11</xdr:col>
      <xdr:colOff>82550</xdr:colOff>
      <xdr:row>64</xdr:row>
      <xdr:rowOff>9737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165964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96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138854</xdr:rowOff>
    </xdr:from>
    <xdr:to>
      <xdr:col>7</xdr:col>
      <xdr:colOff>31750</xdr:colOff>
      <xdr:row>66</xdr:row>
      <xdr:rowOff>69004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28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53781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36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[188,247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職員基本給、期末勤勉手当の上昇による人件費の増加、</a:t>
          </a:r>
          <a:r>
            <a:rPr kumimoji="1" lang="ja-JP" altLang="en-US" sz="1100">
              <a:solidFill>
                <a:schemeClr val="dk1"/>
              </a:solidFill>
              <a:effectLst/>
              <a:latin typeface="+mn-lt"/>
              <a:ea typeface="+mn-ea"/>
              <a:cs typeface="+mn-cs"/>
            </a:rPr>
            <a:t>小・中学校教科書等購入費</a:t>
          </a:r>
          <a:r>
            <a:rPr kumimoji="1" lang="ja-JP" altLang="ja-JP" sz="1100">
              <a:solidFill>
                <a:schemeClr val="dk1"/>
              </a:solidFill>
              <a:effectLst/>
              <a:latin typeface="+mn-lt"/>
              <a:ea typeface="+mn-ea"/>
              <a:cs typeface="+mn-cs"/>
            </a:rPr>
            <a:t>による物件費の増加により、人口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人当たりの決算額が増加した。</a:t>
          </a:r>
          <a:endParaRPr lang="ja-JP" altLang="ja-JP" sz="1400">
            <a:effectLst/>
          </a:endParaRPr>
        </a:p>
        <a:p>
          <a:r>
            <a:rPr kumimoji="1" lang="ja-JP" altLang="ja-JP" sz="1100">
              <a:solidFill>
                <a:schemeClr val="dk1"/>
              </a:solidFill>
              <a:effectLst/>
              <a:latin typeface="+mn-lt"/>
              <a:ea typeface="+mn-ea"/>
              <a:cs typeface="+mn-cs"/>
            </a:rPr>
            <a:t>ゴミ処理業務や消防業務を一部事務組合で行っていることもあり類似団体平均を下回っているが、今後も、各種手当の見直しや給与・定員の適正化に取り組むことにより人件費の抑制に努める。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80842</xdr:rowOff>
    </xdr:from>
    <xdr:to>
      <xdr:col>23</xdr:col>
      <xdr:colOff>133350</xdr:colOff>
      <xdr:row>88</xdr:row>
      <xdr:rowOff>70957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8292"/>
          <a:ext cx="0" cy="1190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43034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3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70957</xdr:rowOff>
    </xdr:from>
    <xdr:to>
      <xdr:col>24</xdr:col>
      <xdr:colOff>12700</xdr:colOff>
      <xdr:row>88</xdr:row>
      <xdr:rowOff>70957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5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167219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80842</xdr:rowOff>
    </xdr:from>
    <xdr:to>
      <xdr:col>24</xdr:col>
      <xdr:colOff>12700</xdr:colOff>
      <xdr:row>81</xdr:row>
      <xdr:rowOff>80842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120520</xdr:rowOff>
    </xdr:from>
    <xdr:to>
      <xdr:col>23</xdr:col>
      <xdr:colOff>133350</xdr:colOff>
      <xdr:row>83</xdr:row>
      <xdr:rowOff>76629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79420"/>
          <a:ext cx="838200" cy="127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40637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70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68560</xdr:rowOff>
    </xdr:from>
    <xdr:to>
      <xdr:col>23</xdr:col>
      <xdr:colOff>184150</xdr:colOff>
      <xdr:row>83</xdr:row>
      <xdr:rowOff>170160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9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120520</xdr:rowOff>
    </xdr:from>
    <xdr:to>
      <xdr:col>19</xdr:col>
      <xdr:colOff>133350</xdr:colOff>
      <xdr:row>82</xdr:row>
      <xdr:rowOff>123985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179420"/>
          <a:ext cx="889000" cy="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155859</xdr:rowOff>
    </xdr:from>
    <xdr:to>
      <xdr:col>19</xdr:col>
      <xdr:colOff>184150</xdr:colOff>
      <xdr:row>83</xdr:row>
      <xdr:rowOff>86009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1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70786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01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81087</xdr:rowOff>
    </xdr:from>
    <xdr:to>
      <xdr:col>15</xdr:col>
      <xdr:colOff>82550</xdr:colOff>
      <xdr:row>82</xdr:row>
      <xdr:rowOff>123985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39987"/>
          <a:ext cx="889000" cy="4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155975</xdr:rowOff>
    </xdr:from>
    <xdr:to>
      <xdr:col>15</xdr:col>
      <xdr:colOff>133350</xdr:colOff>
      <xdr:row>83</xdr:row>
      <xdr:rowOff>86125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70902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01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64557</xdr:rowOff>
    </xdr:from>
    <xdr:to>
      <xdr:col>11</xdr:col>
      <xdr:colOff>31750</xdr:colOff>
      <xdr:row>82</xdr:row>
      <xdr:rowOff>81087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23457"/>
          <a:ext cx="889000" cy="16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119283</xdr:rowOff>
    </xdr:from>
    <xdr:to>
      <xdr:col>11</xdr:col>
      <xdr:colOff>82550</xdr:colOff>
      <xdr:row>83</xdr:row>
      <xdr:rowOff>49433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7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34210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64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66351</xdr:rowOff>
    </xdr:from>
    <xdr:to>
      <xdr:col>7</xdr:col>
      <xdr:colOff>31750</xdr:colOff>
      <xdr:row>82</xdr:row>
      <xdr:rowOff>167951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152728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11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25829</xdr:rowOff>
    </xdr:from>
    <xdr:to>
      <xdr:col>23</xdr:col>
      <xdr:colOff>184150</xdr:colOff>
      <xdr:row>83</xdr:row>
      <xdr:rowOff>127429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5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42356</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101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69720</xdr:rowOff>
    </xdr:from>
    <xdr:to>
      <xdr:col>19</xdr:col>
      <xdr:colOff>184150</xdr:colOff>
      <xdr:row>82</xdr:row>
      <xdr:rowOff>171320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2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10047</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97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73185</xdr:rowOff>
    </xdr:from>
    <xdr:to>
      <xdr:col>15</xdr:col>
      <xdr:colOff>133350</xdr:colOff>
      <xdr:row>83</xdr:row>
      <xdr:rowOff>3335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3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13512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90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30287</xdr:rowOff>
    </xdr:from>
    <xdr:to>
      <xdr:col>11</xdr:col>
      <xdr:colOff>82550</xdr:colOff>
      <xdr:row>82</xdr:row>
      <xdr:rowOff>131887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8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142064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58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13757</xdr:rowOff>
    </xdr:from>
    <xdr:to>
      <xdr:col>7</xdr:col>
      <xdr:colOff>31750</xdr:colOff>
      <xdr:row>82</xdr:row>
      <xdr:rowOff>115357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7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125534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4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経験年数階層区分の分布の変動はないが、類似団体平均と比較し０．</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ポイント下回っている。今後も年次別の定員適正化計画を策定し、定員管理の適正化に取り組む。また、国・類似団体の動向を踏まえ、適正な給与制度・運用となるよう努める。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90</xdr:row>
      <xdr:rowOff>70757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67279"/>
          <a:ext cx="0" cy="1533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42834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7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70757</xdr:rowOff>
    </xdr:from>
    <xdr:to>
      <xdr:col>81</xdr:col>
      <xdr:colOff>133350</xdr:colOff>
      <xdr:row>90</xdr:row>
      <xdr:rowOff>70757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50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14514</xdr:rowOff>
    </xdr:from>
    <xdr:to>
      <xdr:col>81</xdr:col>
      <xdr:colOff>44450</xdr:colOff>
      <xdr:row>85</xdr:row>
      <xdr:rowOff>31750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587764"/>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39206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12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85</xdr:row>
      <xdr:rowOff>31750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60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153506</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26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85</xdr:row>
      <xdr:rowOff>152400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60500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153506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86</xdr:row>
      <xdr:rowOff>170543</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725650"/>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135164</xdr:rowOff>
    </xdr:from>
    <xdr:to>
      <xdr:col>81</xdr:col>
      <xdr:colOff>95250</xdr:colOff>
      <xdr:row>85</xdr:row>
      <xdr:rowOff>65314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151691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38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101600</xdr:rowOff>
    </xdr:from>
    <xdr:to>
      <xdr:col>68</xdr:col>
      <xdr:colOff>203200</xdr:colOff>
      <xdr:row>86</xdr:row>
      <xdr:rowOff>31750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119743</xdr:rowOff>
    </xdr:from>
    <xdr:to>
      <xdr:col>64</xdr:col>
      <xdr:colOff>152400</xdr:colOff>
      <xdr:row>87</xdr:row>
      <xdr:rowOff>49893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34670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過去からの新規採用抑制により類似団体平均を０．</a:t>
          </a:r>
          <a:r>
            <a:rPr kumimoji="1" lang="ja-JP" altLang="en-US" sz="1100">
              <a:solidFill>
                <a:schemeClr val="dk1"/>
              </a:solidFill>
              <a:effectLst/>
              <a:latin typeface="+mn-lt"/>
              <a:ea typeface="+mn-ea"/>
              <a:cs typeface="+mn-cs"/>
            </a:rPr>
            <a:t>０８</a:t>
          </a:r>
          <a:r>
            <a:rPr kumimoji="1" lang="ja-JP" altLang="ja-JP" sz="1100">
              <a:solidFill>
                <a:schemeClr val="dk1"/>
              </a:solidFill>
              <a:effectLst/>
              <a:latin typeface="+mn-lt"/>
              <a:ea typeface="+mn-ea"/>
              <a:cs typeface="+mn-cs"/>
            </a:rPr>
            <a:t>人下回っている。「職員数を２２０人体制とする」目標を設定し、今後も定員管理の適正化に取り組む。</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42878</xdr:rowOff>
    </xdr:from>
    <xdr:to>
      <xdr:col>81</xdr:col>
      <xdr:colOff>44450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8428"/>
          <a:ext cx="0" cy="13122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129255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42878</xdr:rowOff>
    </xdr:from>
    <xdr:to>
      <xdr:col>81</xdr:col>
      <xdr:colOff>133350</xdr:colOff>
      <xdr:row>59</xdr:row>
      <xdr:rowOff>42878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83759</xdr:rowOff>
    </xdr:from>
    <xdr:to>
      <xdr:col>81</xdr:col>
      <xdr:colOff>44450</xdr:colOff>
      <xdr:row>62</xdr:row>
      <xdr:rowOff>3084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542209"/>
          <a:ext cx="838200" cy="90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105004</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63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65375</xdr:rowOff>
    </xdr:from>
    <xdr:to>
      <xdr:col>77</xdr:col>
      <xdr:colOff>44450</xdr:colOff>
      <xdr:row>61</xdr:row>
      <xdr:rowOff>83759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523825"/>
          <a:ext cx="889000" cy="1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114542</xdr:rowOff>
    </xdr:from>
    <xdr:to>
      <xdr:col>77</xdr:col>
      <xdr:colOff>95250</xdr:colOff>
      <xdr:row>62</xdr:row>
      <xdr:rowOff>44692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29469</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5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53884</xdr:rowOff>
    </xdr:from>
    <xdr:to>
      <xdr:col>72</xdr:col>
      <xdr:colOff>203200</xdr:colOff>
      <xdr:row>61</xdr:row>
      <xdr:rowOff>65375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51233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103051</xdr:rowOff>
    </xdr:from>
    <xdr:to>
      <xdr:col>73</xdr:col>
      <xdr:colOff>44450</xdr:colOff>
      <xdr:row>62</xdr:row>
      <xdr:rowOff>33201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17978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4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37798</xdr:rowOff>
    </xdr:from>
    <xdr:to>
      <xdr:col>68</xdr:col>
      <xdr:colOff>152400</xdr:colOff>
      <xdr:row>61</xdr:row>
      <xdr:rowOff>53884</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496248"/>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96157</xdr:rowOff>
    </xdr:from>
    <xdr:to>
      <xdr:col>68</xdr:col>
      <xdr:colOff>203200</xdr:colOff>
      <xdr:row>62</xdr:row>
      <xdr:rowOff>26307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11084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4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58238</xdr:rowOff>
    </xdr:from>
    <xdr:to>
      <xdr:col>64</xdr:col>
      <xdr:colOff>152400</xdr:colOff>
      <xdr:row>61</xdr:row>
      <xdr:rowOff>159838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144615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6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123734</xdr:rowOff>
    </xdr:from>
    <xdr:to>
      <xdr:col>81</xdr:col>
      <xdr:colOff>95250</xdr:colOff>
      <xdr:row>62</xdr:row>
      <xdr:rowOff>53884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58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140261</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42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32959</xdr:rowOff>
    </xdr:from>
    <xdr:to>
      <xdr:col>77</xdr:col>
      <xdr:colOff>95250</xdr:colOff>
      <xdr:row>61</xdr:row>
      <xdr:rowOff>134559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49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144736</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260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14575</xdr:rowOff>
    </xdr:from>
    <xdr:to>
      <xdr:col>73</xdr:col>
      <xdr:colOff>44450</xdr:colOff>
      <xdr:row>61</xdr:row>
      <xdr:rowOff>116175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47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126352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241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3084</xdr:rowOff>
    </xdr:from>
    <xdr:to>
      <xdr:col>68</xdr:col>
      <xdr:colOff>203200</xdr:colOff>
      <xdr:row>61</xdr:row>
      <xdr:rowOff>104684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114861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23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158448</xdr:rowOff>
    </xdr:from>
    <xdr:to>
      <xdr:col>64</xdr:col>
      <xdr:colOff>152400</xdr:colOff>
      <xdr:row>61</xdr:row>
      <xdr:rowOff>88598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44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98775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214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年度実質公債費比率（単年度）は、算定分母となる普通交付税の増（＋</a:t>
          </a:r>
          <a:r>
            <a:rPr kumimoji="1" lang="ja-JP" altLang="en-US" sz="1100">
              <a:solidFill>
                <a:schemeClr val="dk1"/>
              </a:solidFill>
              <a:effectLst/>
              <a:latin typeface="+mn-lt"/>
              <a:ea typeface="+mn-ea"/>
              <a:cs typeface="+mn-cs"/>
            </a:rPr>
            <a:t>１５１</a:t>
          </a:r>
          <a:r>
            <a:rPr kumimoji="1" lang="ja-JP" altLang="ja-JP" sz="1100">
              <a:solidFill>
                <a:schemeClr val="dk1"/>
              </a:solidFill>
              <a:effectLst/>
              <a:latin typeface="+mn-lt"/>
              <a:ea typeface="+mn-ea"/>
              <a:cs typeface="+mn-cs"/>
            </a:rPr>
            <a:t>百万円）などにより</a:t>
          </a:r>
          <a:r>
            <a:rPr kumimoji="1" lang="ja-JP" altLang="en-US" sz="1100">
              <a:solidFill>
                <a:schemeClr val="dk1"/>
              </a:solidFill>
              <a:effectLst/>
              <a:latin typeface="+mn-lt"/>
              <a:ea typeface="+mn-ea"/>
              <a:cs typeface="+mn-cs"/>
            </a:rPr>
            <a:t>７．３％と改善し、</a:t>
          </a:r>
          <a:r>
            <a:rPr kumimoji="1" lang="ja-JP" altLang="ja-JP" sz="1100">
              <a:solidFill>
                <a:schemeClr val="dk1"/>
              </a:solidFill>
              <a:effectLst/>
              <a:latin typeface="+mn-lt"/>
              <a:ea typeface="+mn-ea"/>
              <a:cs typeface="+mn-cs"/>
            </a:rPr>
            <a:t>３ヶ年平均</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８．</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％となり０．</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％良化した。</a:t>
          </a:r>
          <a:endParaRPr lang="ja-JP" altLang="ja-JP" sz="1400">
            <a:effectLst/>
          </a:endParaRPr>
        </a:p>
        <a:p>
          <a:r>
            <a:rPr kumimoji="1" lang="ja-JP" altLang="ja-JP" sz="1100">
              <a:solidFill>
                <a:schemeClr val="dk1"/>
              </a:solidFill>
              <a:effectLst/>
              <a:latin typeface="+mn-lt"/>
              <a:ea typeface="+mn-ea"/>
              <a:cs typeface="+mn-cs"/>
            </a:rPr>
            <a:t>今後は、学校の再編成により地方債残高が大幅に増加する見込であるため実質公債費比率の悪化が見込まれる。</a:t>
          </a:r>
          <a:endParaRPr lang="ja-JP" altLang="ja-JP">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60017"/>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6350</xdr:rowOff>
    </xdr:from>
    <xdr:to>
      <xdr:col>81</xdr:col>
      <xdr:colOff>44450</xdr:colOff>
      <xdr:row>40</xdr:row>
      <xdr:rowOff>73378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864350"/>
          <a:ext cx="8382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8060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66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73378</xdr:rowOff>
    </xdr:from>
    <xdr:to>
      <xdr:col>77</xdr:col>
      <xdr:colOff>44450</xdr:colOff>
      <xdr:row>40</xdr:row>
      <xdr:rowOff>153811</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931378"/>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22578</xdr:rowOff>
    </xdr:from>
    <xdr:to>
      <xdr:col>77</xdr:col>
      <xdr:colOff>95250</xdr:colOff>
      <xdr:row>40</xdr:row>
      <xdr:rowOff>124178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134355</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64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140405</xdr:rowOff>
    </xdr:from>
    <xdr:to>
      <xdr:col>72</xdr:col>
      <xdr:colOff>203200</xdr:colOff>
      <xdr:row>40</xdr:row>
      <xdr:rowOff>153811</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9984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140405</xdr:rowOff>
    </xdr:from>
    <xdr:to>
      <xdr:col>68</xdr:col>
      <xdr:colOff>152400</xdr:colOff>
      <xdr:row>41</xdr:row>
      <xdr:rowOff>9172</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99840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153811</xdr:rowOff>
    </xdr:from>
    <xdr:to>
      <xdr:col>68</xdr:col>
      <xdr:colOff>203200</xdr:colOff>
      <xdr:row>40</xdr:row>
      <xdr:rowOff>83961</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94138</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22578</xdr:rowOff>
    </xdr:from>
    <xdr:to>
      <xdr:col>64</xdr:col>
      <xdr:colOff>152400</xdr:colOff>
      <xdr:row>40</xdr:row>
      <xdr:rowOff>124178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134355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143527</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22578</xdr:rowOff>
    </xdr:from>
    <xdr:to>
      <xdr:col>77</xdr:col>
      <xdr:colOff>95250</xdr:colOff>
      <xdr:row>40</xdr:row>
      <xdr:rowOff>124178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88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108955</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96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103011</xdr:rowOff>
    </xdr:from>
    <xdr:to>
      <xdr:col>73</xdr:col>
      <xdr:colOff>44450</xdr:colOff>
      <xdr:row>41</xdr:row>
      <xdr:rowOff>33161</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17938</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04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89605</xdr:rowOff>
    </xdr:from>
    <xdr:to>
      <xdr:col>68</xdr:col>
      <xdr:colOff>203200</xdr:colOff>
      <xdr:row>41</xdr:row>
      <xdr:rowOff>19755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4532</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129822</xdr:rowOff>
    </xdr:from>
    <xdr:to>
      <xdr:col>64</xdr:col>
      <xdr:colOff>152400</xdr:colOff>
      <xdr:row>41</xdr:row>
      <xdr:rowOff>59972</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44749</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07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算定の分子となる将来負担額のうち地方債の現在高（△</a:t>
          </a:r>
          <a:r>
            <a:rPr kumimoji="1" lang="ja-JP" altLang="en-US" sz="1100">
              <a:solidFill>
                <a:schemeClr val="dk1"/>
              </a:solidFill>
              <a:effectLst/>
              <a:latin typeface="+mn-lt"/>
              <a:ea typeface="+mn-ea"/>
              <a:cs typeface="+mn-cs"/>
            </a:rPr>
            <a:t>４６７</a:t>
          </a:r>
          <a:r>
            <a:rPr kumimoji="1" lang="ja-JP" altLang="ja-JP" sz="1100">
              <a:solidFill>
                <a:schemeClr val="dk1"/>
              </a:solidFill>
              <a:effectLst/>
              <a:latin typeface="+mn-lt"/>
              <a:ea typeface="+mn-ea"/>
              <a:cs typeface="+mn-cs"/>
            </a:rPr>
            <a:t>百万円）及び公営企業債等繰入見込額（△</a:t>
          </a:r>
          <a:r>
            <a:rPr kumimoji="1" lang="ja-JP" altLang="en-US" sz="1100">
              <a:solidFill>
                <a:schemeClr val="dk1"/>
              </a:solidFill>
              <a:effectLst/>
              <a:latin typeface="+mn-lt"/>
              <a:ea typeface="+mn-ea"/>
              <a:cs typeface="+mn-cs"/>
            </a:rPr>
            <a:t>２１０</a:t>
          </a:r>
          <a:r>
            <a:rPr kumimoji="1" lang="ja-JP" altLang="ja-JP" sz="1100">
              <a:solidFill>
                <a:schemeClr val="dk1"/>
              </a:solidFill>
              <a:effectLst/>
              <a:latin typeface="+mn-lt"/>
              <a:ea typeface="+mn-ea"/>
              <a:cs typeface="+mn-cs"/>
            </a:rPr>
            <a:t>百万円）が減少したことにより、充当可能財源等が将来負担額を上回ったため算出されなかった。</a:t>
          </a:r>
          <a:endParaRPr lang="ja-JP" altLang="ja-JP" sz="1400">
            <a:effectLst/>
          </a:endParaRPr>
        </a:p>
        <a:p>
          <a:r>
            <a:rPr kumimoji="1" lang="ja-JP" altLang="ja-JP" sz="1100">
              <a:solidFill>
                <a:schemeClr val="dk1"/>
              </a:solidFill>
              <a:effectLst/>
              <a:latin typeface="+mn-lt"/>
              <a:ea typeface="+mn-ea"/>
              <a:cs typeface="+mn-cs"/>
            </a:rPr>
            <a:t>今後は、学校の再編成により地方債残高が大幅に増加する見込であるため将来負担比率の悪化が見込まれる。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35916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1852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7993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60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35916</xdr:rowOff>
    </xdr:from>
    <xdr:to>
      <xdr:col>81</xdr:col>
      <xdr:colOff>133350</xdr:colOff>
      <xdr:row>21</xdr:row>
      <xdr:rowOff>35916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63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99543</xdr:rowOff>
    </xdr:from>
    <xdr:to>
      <xdr:col>72</xdr:col>
      <xdr:colOff>203200</xdr:colOff>
      <xdr:row>14</xdr:row>
      <xdr:rowOff>150216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2499843"/>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49776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450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77699</xdr:rowOff>
    </xdr:from>
    <xdr:to>
      <xdr:col>81</xdr:col>
      <xdr:colOff>95250</xdr:colOff>
      <xdr:row>15</xdr:row>
      <xdr:rowOff>7849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7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150216</xdr:rowOff>
    </xdr:from>
    <xdr:to>
      <xdr:col>68</xdr:col>
      <xdr:colOff>152400</xdr:colOff>
      <xdr:row>15</xdr:row>
      <xdr:rowOff>54051</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2550516"/>
          <a:ext cx="889000" cy="75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83007</xdr:rowOff>
    </xdr:from>
    <xdr:to>
      <xdr:col>77</xdr:col>
      <xdr:colOff>95250</xdr:colOff>
      <xdr:row>15</xdr:row>
      <xdr:rowOff>13157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23334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5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84938</xdr:rowOff>
    </xdr:from>
    <xdr:to>
      <xdr:col>73</xdr:col>
      <xdr:colOff>44450</xdr:colOff>
      <xdr:row>15</xdr:row>
      <xdr:rowOff>15088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171315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57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122580</xdr:rowOff>
    </xdr:from>
    <xdr:to>
      <xdr:col>68</xdr:col>
      <xdr:colOff>203200</xdr:colOff>
      <xdr:row>15</xdr:row>
      <xdr:rowOff>52730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37507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609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8560</xdr:rowOff>
    </xdr:from>
    <xdr:to>
      <xdr:col>64</xdr:col>
      <xdr:colOff>152400</xdr:colOff>
      <xdr:row>15</xdr:row>
      <xdr:rowOff>110160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94937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66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48743</xdr:rowOff>
    </xdr:from>
    <xdr:to>
      <xdr:col>73</xdr:col>
      <xdr:colOff>44450</xdr:colOff>
      <xdr:row>14</xdr:row>
      <xdr:rowOff>150343</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44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160520</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21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99416</xdr:rowOff>
    </xdr:from>
    <xdr:to>
      <xdr:col>68</xdr:col>
      <xdr:colOff>203200</xdr:colOff>
      <xdr:row>15</xdr:row>
      <xdr:rowOff>29566</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249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39743</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226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3251</xdr:rowOff>
    </xdr:from>
    <xdr:to>
      <xdr:col>64</xdr:col>
      <xdr:colOff>152400</xdr:colOff>
      <xdr:row>15</xdr:row>
      <xdr:rowOff>104851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257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115028</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2343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福岡県豊前市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23,322
22,826
111.01
15,311,170
14,741,778
549,492
7,345,586
7,114,821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前年度比</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した要因は、算定の分</a:t>
          </a:r>
          <a:r>
            <a:rPr kumimoji="1" lang="ja-JP" altLang="en-US" sz="1100">
              <a:solidFill>
                <a:schemeClr val="dk1"/>
              </a:solidFill>
              <a:effectLst/>
              <a:latin typeface="+mn-lt"/>
              <a:ea typeface="+mn-ea"/>
              <a:cs typeface="+mn-cs"/>
            </a:rPr>
            <a:t>子</a:t>
          </a:r>
          <a:r>
            <a:rPr kumimoji="1" lang="ja-JP" altLang="ja-JP" sz="1100">
              <a:solidFill>
                <a:schemeClr val="dk1"/>
              </a:solidFill>
              <a:effectLst/>
              <a:latin typeface="+mn-lt"/>
              <a:ea typeface="+mn-ea"/>
              <a:cs typeface="+mn-cs"/>
            </a:rPr>
            <a:t>である歳</a:t>
          </a:r>
          <a:r>
            <a:rPr kumimoji="1" lang="ja-JP" altLang="en-US" sz="1100">
              <a:solidFill>
                <a:schemeClr val="dk1"/>
              </a:solidFill>
              <a:effectLst/>
              <a:latin typeface="+mn-lt"/>
              <a:ea typeface="+mn-ea"/>
              <a:cs typeface="+mn-cs"/>
            </a:rPr>
            <a:t>出</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退職者</a:t>
          </a:r>
          <a:r>
            <a:rPr kumimoji="1" lang="ja-JP" altLang="ja-JP" sz="1100">
              <a:solidFill>
                <a:schemeClr val="dk1"/>
              </a:solidFill>
              <a:effectLst/>
              <a:latin typeface="+mn-lt"/>
              <a:ea typeface="+mn-ea"/>
              <a:cs typeface="+mn-cs"/>
            </a:rPr>
            <a:t>の増（＋</a:t>
          </a:r>
          <a:r>
            <a:rPr kumimoji="1" lang="ja-JP" altLang="en-US" sz="1100">
              <a:solidFill>
                <a:schemeClr val="dk1"/>
              </a:solidFill>
              <a:effectLst/>
              <a:latin typeface="+mn-lt"/>
              <a:ea typeface="+mn-ea"/>
              <a:cs typeface="+mn-cs"/>
            </a:rPr>
            <a:t>７８</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及び職員基本給</a:t>
          </a:r>
          <a:r>
            <a:rPr kumimoji="1" lang="ja-JP" altLang="ja-JP" sz="1100">
              <a:solidFill>
                <a:schemeClr val="dk1"/>
              </a:solidFill>
              <a:effectLst/>
              <a:latin typeface="+mn-lt"/>
              <a:ea typeface="+mn-ea"/>
              <a:cs typeface="+mn-cs"/>
            </a:rPr>
            <a:t>の増（＋</a:t>
          </a:r>
          <a:r>
            <a:rPr kumimoji="1" lang="ja-JP" altLang="en-US" sz="1100">
              <a:solidFill>
                <a:schemeClr val="dk1"/>
              </a:solidFill>
              <a:effectLst/>
              <a:latin typeface="+mn-lt"/>
              <a:ea typeface="+mn-ea"/>
              <a:cs typeface="+mn-cs"/>
            </a:rPr>
            <a:t>５４</a:t>
          </a:r>
          <a:r>
            <a:rPr kumimoji="1" lang="ja-JP" altLang="ja-JP" sz="1100">
              <a:solidFill>
                <a:schemeClr val="dk1"/>
              </a:solidFill>
              <a:effectLst/>
              <a:latin typeface="+mn-lt"/>
              <a:ea typeface="+mn-ea"/>
              <a:cs typeface="+mn-cs"/>
            </a:rPr>
            <a:t>百万円）少が主なものである。</a:t>
          </a:r>
          <a:endParaRPr lang="ja-JP" altLang="ja-JP" sz="1400">
            <a:effectLst/>
          </a:endParaRPr>
        </a:p>
        <a:p>
          <a:pPr eaLnBrk="1" fontAlgn="auto" latinLnBrk="0" hangingPunct="1"/>
          <a:r>
            <a:rPr kumimoji="1" lang="ja-JP" altLang="en-US" sz="1100">
              <a:solidFill>
                <a:schemeClr val="dk1"/>
              </a:solidFill>
              <a:effectLst/>
              <a:latin typeface="+mn-lt"/>
              <a:ea typeface="+mn-ea"/>
              <a:cs typeface="+mn-cs"/>
            </a:rPr>
            <a:t>過去には</a:t>
          </a:r>
          <a:r>
            <a:rPr kumimoji="1" lang="ja-JP" altLang="ja-JP" sz="1100">
              <a:solidFill>
                <a:schemeClr val="dk1"/>
              </a:solidFill>
              <a:effectLst/>
              <a:latin typeface="+mn-lt"/>
              <a:ea typeface="+mn-ea"/>
              <a:cs typeface="+mn-cs"/>
            </a:rPr>
            <a:t>調整手当・特殊勤務手当の廃止、大幅な人員削減を行うなどして改善を図っており、今後も新規採用の抑制など人件費の削減に努める。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134620</xdr:rowOff>
    </xdr:from>
    <xdr:to>
      <xdr:col>24</xdr:col>
      <xdr:colOff>25400</xdr:colOff>
      <xdr:row>37</xdr:row>
      <xdr:rowOff>161290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06820"/>
          <a:ext cx="8382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73677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134620</xdr:rowOff>
    </xdr:from>
    <xdr:to>
      <xdr:col>19</xdr:col>
      <xdr:colOff>187325</xdr:colOff>
      <xdr:row>37</xdr:row>
      <xdr:rowOff>92710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0682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152400</xdr:rowOff>
    </xdr:from>
    <xdr:to>
      <xdr:col>20</xdr:col>
      <xdr:colOff>38100</xdr:colOff>
      <xdr:row>37</xdr:row>
      <xdr:rowOff>82550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67327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1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127000</xdr:rowOff>
    </xdr:from>
    <xdr:to>
      <xdr:col>15</xdr:col>
      <xdr:colOff>98425</xdr:colOff>
      <xdr:row>37</xdr:row>
      <xdr:rowOff>92710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992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127000</xdr:rowOff>
    </xdr:from>
    <xdr:to>
      <xdr:col>11</xdr:col>
      <xdr:colOff>9525</xdr:colOff>
      <xdr:row>36</xdr:row>
      <xdr:rowOff>157480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992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67327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110490</xdr:rowOff>
    </xdr:from>
    <xdr:to>
      <xdr:col>24</xdr:col>
      <xdr:colOff>76200</xdr:colOff>
      <xdr:row>38</xdr:row>
      <xdr:rowOff>40640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82567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83820</xdr:rowOff>
    </xdr:from>
    <xdr:to>
      <xdr:col>20</xdr:col>
      <xdr:colOff>38100</xdr:colOff>
      <xdr:row>37</xdr:row>
      <xdr:rowOff>13970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24147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2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41910</xdr:rowOff>
    </xdr:from>
    <xdr:to>
      <xdr:col>15</xdr:col>
      <xdr:colOff>149225</xdr:colOff>
      <xdr:row>37</xdr:row>
      <xdr:rowOff>143510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128287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76200</xdr:rowOff>
    </xdr:from>
    <xdr:to>
      <xdr:col>11</xdr:col>
      <xdr:colOff>60325</xdr:colOff>
      <xdr:row>37</xdr:row>
      <xdr:rowOff>6350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106680</xdr:rowOff>
    </xdr:from>
    <xdr:to>
      <xdr:col>6</xdr:col>
      <xdr:colOff>171450</xdr:colOff>
      <xdr:row>37</xdr:row>
      <xdr:rowOff>36830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47007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前年度比</a:t>
          </a:r>
          <a:r>
            <a:rPr kumimoji="1" lang="ja-JP" altLang="en-US" sz="1100">
              <a:solidFill>
                <a:schemeClr val="dk1"/>
              </a:solidFill>
              <a:effectLst/>
              <a:latin typeface="+mn-lt"/>
              <a:ea typeface="+mn-ea"/>
              <a:cs typeface="+mn-cs"/>
            </a:rPr>
            <a:t>０．６</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した要因は、算定の分</a:t>
          </a:r>
          <a:r>
            <a:rPr kumimoji="1" lang="ja-JP" altLang="en-US" sz="1100">
              <a:solidFill>
                <a:schemeClr val="dk1"/>
              </a:solidFill>
              <a:effectLst/>
              <a:latin typeface="+mn-lt"/>
              <a:ea typeface="+mn-ea"/>
              <a:cs typeface="+mn-cs"/>
            </a:rPr>
            <a:t>子</a:t>
          </a:r>
          <a:r>
            <a:rPr kumimoji="1" lang="ja-JP" altLang="ja-JP" sz="1100">
              <a:solidFill>
                <a:schemeClr val="dk1"/>
              </a:solidFill>
              <a:effectLst/>
              <a:latin typeface="+mn-lt"/>
              <a:ea typeface="+mn-ea"/>
              <a:cs typeface="+mn-cs"/>
            </a:rPr>
            <a:t>である歳</a:t>
          </a:r>
          <a:r>
            <a:rPr kumimoji="1" lang="ja-JP" altLang="en-US" sz="1100">
              <a:solidFill>
                <a:schemeClr val="dk1"/>
              </a:solidFill>
              <a:effectLst/>
              <a:latin typeface="+mn-lt"/>
              <a:ea typeface="+mn-ea"/>
              <a:cs typeface="+mn-cs"/>
            </a:rPr>
            <a:t>出の教科書等購入費</a:t>
          </a:r>
          <a:r>
            <a:rPr kumimoji="1" lang="ja-JP" altLang="ja-JP" sz="1100">
              <a:solidFill>
                <a:schemeClr val="dk1"/>
              </a:solidFill>
              <a:effectLst/>
              <a:latin typeface="+mn-lt"/>
              <a:ea typeface="+mn-ea"/>
              <a:cs typeface="+mn-cs"/>
            </a:rPr>
            <a:t>の増（＋</a:t>
          </a:r>
          <a:r>
            <a:rPr kumimoji="1" lang="ja-JP" altLang="en-US" sz="1100">
              <a:solidFill>
                <a:schemeClr val="dk1"/>
              </a:solidFill>
              <a:effectLst/>
              <a:latin typeface="+mn-lt"/>
              <a:ea typeface="+mn-ea"/>
              <a:cs typeface="+mn-cs"/>
            </a:rPr>
            <a:t>３５</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一般廃棄物収集運搬業務委託料</a:t>
          </a:r>
          <a:r>
            <a:rPr kumimoji="1" lang="ja-JP" altLang="ja-JP" sz="1100">
              <a:solidFill>
                <a:schemeClr val="dk1"/>
              </a:solidFill>
              <a:effectLst/>
              <a:latin typeface="+mn-lt"/>
              <a:ea typeface="+mn-ea"/>
              <a:cs typeface="+mn-cs"/>
            </a:rPr>
            <a:t>の増（＋</a:t>
          </a:r>
          <a:r>
            <a:rPr kumimoji="1" lang="ja-JP" altLang="en-US" sz="1100">
              <a:solidFill>
                <a:schemeClr val="dk1"/>
              </a:solidFill>
              <a:effectLst/>
              <a:latin typeface="+mn-lt"/>
              <a:ea typeface="+mn-ea"/>
              <a:cs typeface="+mn-cs"/>
            </a:rPr>
            <a:t>１２</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増加したことが主な要因である。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類似団体平均と比較すると低い水準の傾向となってきているが、今後も豊前市公共施設等総合管理計画及び個別施設計画に基づき施設の維持管理を見直し経費削減に努める。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346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xdr:rowOff>
    </xdr:from>
    <xdr:to>
      <xdr:col>82</xdr:col>
      <xdr:colOff>107950</xdr:colOff>
      <xdr:row>16</xdr:row>
      <xdr:rowOff>58420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7559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6367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2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xdr:rowOff>
    </xdr:from>
    <xdr:to>
      <xdr:col>78</xdr:col>
      <xdr:colOff>69850</xdr:colOff>
      <xdr:row>17</xdr:row>
      <xdr:rowOff>24130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7559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90187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0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127000</xdr:rowOff>
    </xdr:from>
    <xdr:to>
      <xdr:col>73</xdr:col>
      <xdr:colOff>180975</xdr:colOff>
      <xdr:row>17</xdr:row>
      <xdr:rowOff>24130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8702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127000</xdr:rowOff>
    </xdr:from>
    <xdr:to>
      <xdr:col>69</xdr:col>
      <xdr:colOff>92075</xdr:colOff>
      <xdr:row>17</xdr:row>
      <xdr:rowOff>24130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8702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24147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xdr:rowOff>
    </xdr:from>
    <xdr:to>
      <xdr:col>82</xdr:col>
      <xdr:colOff>158750</xdr:colOff>
      <xdr:row>16</xdr:row>
      <xdr:rowOff>109220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24147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133350</xdr:rowOff>
    </xdr:from>
    <xdr:to>
      <xdr:col>78</xdr:col>
      <xdr:colOff>120650</xdr:colOff>
      <xdr:row>16</xdr:row>
      <xdr:rowOff>63500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144780</xdr:rowOff>
    </xdr:from>
    <xdr:to>
      <xdr:col>74</xdr:col>
      <xdr:colOff>31750</xdr:colOff>
      <xdr:row>17</xdr:row>
      <xdr:rowOff>74930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85107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76200</xdr:rowOff>
    </xdr:from>
    <xdr:to>
      <xdr:col>69</xdr:col>
      <xdr:colOff>142875</xdr:colOff>
      <xdr:row>17</xdr:row>
      <xdr:rowOff>6350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前年度比０．</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％増加した主な要因は、児童発達支援事業対象者の増加に伴う障害者福祉費の増である。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類似団体平均と比較すると、扶助費に係る経常収支比率は高くなっている。要因として、私立保育園の比率が高いため、児童福祉費に係る扶助費が高くなっている。</a:t>
          </a:r>
          <a:endParaRPr lang="ja-JP" altLang="ja-JP" sz="1400">
            <a:effectLst/>
          </a:endParaRPr>
        </a:p>
        <a:p>
          <a:r>
            <a:rPr kumimoji="1" lang="ja-JP" altLang="ja-JP" sz="1100">
              <a:solidFill>
                <a:schemeClr val="dk1"/>
              </a:solidFill>
              <a:effectLst/>
              <a:latin typeface="+mn-lt"/>
              <a:ea typeface="+mn-ea"/>
              <a:cs typeface="+mn-cs"/>
            </a:rPr>
            <a:t>また、障害者福祉費も増加傾向にあり、扶助費増加の要因となっている。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91385"/>
          <a:ext cx="0" cy="1616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110672</xdr:rowOff>
    </xdr:from>
    <xdr:to>
      <xdr:col>24</xdr:col>
      <xdr:colOff>25400</xdr:colOff>
      <xdr:row>60</xdr:row>
      <xdr:rowOff>159657</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10397672"/>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109055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38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78015</xdr:rowOff>
    </xdr:from>
    <xdr:to>
      <xdr:col>19</xdr:col>
      <xdr:colOff>187325</xdr:colOff>
      <xdr:row>60</xdr:row>
      <xdr:rowOff>110672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103650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32855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102507</xdr:rowOff>
    </xdr:from>
    <xdr:to>
      <xdr:col>15</xdr:col>
      <xdr:colOff>98425</xdr:colOff>
      <xdr:row>60</xdr:row>
      <xdr:rowOff>78015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10218057"/>
          <a:ext cx="8890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xdr:rowOff>
    </xdr:from>
    <xdr:to>
      <xdr:col>15</xdr:col>
      <xdr:colOff>149225</xdr:colOff>
      <xdr:row>56</xdr:row>
      <xdr:rowOff>112485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122662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102507</xdr:rowOff>
    </xdr:from>
    <xdr:to>
      <xdr:col>11</xdr:col>
      <xdr:colOff>9525</xdr:colOff>
      <xdr:row>60</xdr:row>
      <xdr:rowOff>29028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102180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90005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108857</xdr:rowOff>
    </xdr:from>
    <xdr:to>
      <xdr:col>24</xdr:col>
      <xdr:colOff>76200</xdr:colOff>
      <xdr:row>61</xdr:row>
      <xdr:rowOff>39007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39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80934</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59872</xdr:rowOff>
    </xdr:from>
    <xdr:to>
      <xdr:col>20</xdr:col>
      <xdr:colOff>38100</xdr:colOff>
      <xdr:row>60</xdr:row>
      <xdr:rowOff>161472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146249</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433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27215</xdr:rowOff>
    </xdr:from>
    <xdr:to>
      <xdr:col>15</xdr:col>
      <xdr:colOff>149225</xdr:colOff>
      <xdr:row>60</xdr:row>
      <xdr:rowOff>128815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113592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40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51707</xdr:rowOff>
    </xdr:from>
    <xdr:to>
      <xdr:col>11</xdr:col>
      <xdr:colOff>60325</xdr:colOff>
      <xdr:row>59</xdr:row>
      <xdr:rowOff>153307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1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138084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25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149678</xdr:rowOff>
    </xdr:from>
    <xdr:to>
      <xdr:col>6</xdr:col>
      <xdr:colOff>171450</xdr:colOff>
      <xdr:row>60</xdr:row>
      <xdr:rowOff>79828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26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64605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35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０であるが、類似団体と比較すると高くなっている。</a:t>
          </a:r>
          <a:r>
            <a:rPr kumimoji="1" lang="ja-JP" altLang="ja-JP" sz="1100">
              <a:solidFill>
                <a:schemeClr val="dk1"/>
              </a:solidFill>
              <a:effectLst/>
              <a:latin typeface="+mn-lt"/>
              <a:ea typeface="+mn-ea"/>
              <a:cs typeface="+mn-cs"/>
            </a:rPr>
            <a:t>繰出金の適正な支出のため公営企業会計の経費節減や独立採算の原則に立ち返った料金の値上げによる健全化、国民健康保険事業会計においても国民健康保険税の適正化を図ることなどにより、普通会計の負担額を減らしていく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61</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6526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35560</xdr:rowOff>
    </xdr:from>
    <xdr:to>
      <xdr:col>82</xdr:col>
      <xdr:colOff>107950</xdr:colOff>
      <xdr:row>58</xdr:row>
      <xdr:rowOff>35560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9796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85107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14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35560</xdr:rowOff>
    </xdr:from>
    <xdr:to>
      <xdr:col>78</xdr:col>
      <xdr:colOff>69850</xdr:colOff>
      <xdr:row>58</xdr:row>
      <xdr:rowOff>127000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9796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68580</xdr:rowOff>
    </xdr:from>
    <xdr:to>
      <xdr:col>78</xdr:col>
      <xdr:colOff>120650</xdr:colOff>
      <xdr:row>56</xdr:row>
      <xdr:rowOff>170180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8907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43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5080</xdr:rowOff>
    </xdr:from>
    <xdr:to>
      <xdr:col>73</xdr:col>
      <xdr:colOff>180975</xdr:colOff>
      <xdr:row>58</xdr:row>
      <xdr:rowOff>127000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9491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83820</xdr:rowOff>
    </xdr:from>
    <xdr:to>
      <xdr:col>74</xdr:col>
      <xdr:colOff>31750</xdr:colOff>
      <xdr:row>57</xdr:row>
      <xdr:rowOff>13970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24147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5080</xdr:rowOff>
    </xdr:from>
    <xdr:to>
      <xdr:col>69</xdr:col>
      <xdr:colOff>92075</xdr:colOff>
      <xdr:row>58</xdr:row>
      <xdr:rowOff>142240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9491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22860</xdr:rowOff>
    </xdr:from>
    <xdr:to>
      <xdr:col>69</xdr:col>
      <xdr:colOff>142875</xdr:colOff>
      <xdr:row>56</xdr:row>
      <xdr:rowOff>124460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134637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39387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156210</xdr:rowOff>
    </xdr:from>
    <xdr:to>
      <xdr:col>82</xdr:col>
      <xdr:colOff>158750</xdr:colOff>
      <xdr:row>58</xdr:row>
      <xdr:rowOff>86360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128287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156210</xdr:rowOff>
    </xdr:from>
    <xdr:to>
      <xdr:col>78</xdr:col>
      <xdr:colOff>120650</xdr:colOff>
      <xdr:row>58</xdr:row>
      <xdr:rowOff>86360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71137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01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76200</xdr:rowOff>
    </xdr:from>
    <xdr:to>
      <xdr:col>74</xdr:col>
      <xdr:colOff>31750</xdr:colOff>
      <xdr:row>59</xdr:row>
      <xdr:rowOff>6350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125730</xdr:rowOff>
    </xdr:from>
    <xdr:to>
      <xdr:col>69</xdr:col>
      <xdr:colOff>142875</xdr:colOff>
      <xdr:row>58</xdr:row>
      <xdr:rowOff>55880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40657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98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91440</xdr:rowOff>
    </xdr:from>
    <xdr:to>
      <xdr:col>65</xdr:col>
      <xdr:colOff>53975</xdr:colOff>
      <xdr:row>59</xdr:row>
      <xdr:rowOff>21590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6367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12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類似団体平均と比較すると、補助費等に係る経常収支比率は高くなっている。これは、①ゴミ処理業務や消防業務等を一部事務組合で行っており、その負担金が多額になっている　②公共下水道事業に対する補助金が多額になっていることが原因である。今後は一部事務組合に対して行財政運営の改善を求め、各構成団体と協議しながら負担金の削減について推進する。また、各公営企業会計の健全な経営に向けた取り組みを推進し、補助金の抑制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41</xdr:row>
      <xdr:rowOff>46990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700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138430</xdr:rowOff>
    </xdr:from>
    <xdr:to>
      <xdr:col>82</xdr:col>
      <xdr:colOff>107950</xdr:colOff>
      <xdr:row>37</xdr:row>
      <xdr:rowOff>152146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48208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8145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88138</xdr:rowOff>
    </xdr:from>
    <xdr:to>
      <xdr:col>78</xdr:col>
      <xdr:colOff>69850</xdr:colOff>
      <xdr:row>37</xdr:row>
      <xdr:rowOff>152146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43178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167640</xdr:rowOff>
    </xdr:from>
    <xdr:to>
      <xdr:col>78</xdr:col>
      <xdr:colOff>120650</xdr:colOff>
      <xdr:row>37</xdr:row>
      <xdr:rowOff>97790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107967</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37846</xdr:rowOff>
    </xdr:from>
    <xdr:to>
      <xdr:col>73</xdr:col>
      <xdr:colOff>180975</xdr:colOff>
      <xdr:row>37</xdr:row>
      <xdr:rowOff>88138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38149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37846</xdr:rowOff>
    </xdr:from>
    <xdr:to>
      <xdr:col>69</xdr:col>
      <xdr:colOff>92075</xdr:colOff>
      <xdr:row>37</xdr:row>
      <xdr:rowOff>74422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3814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71391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126255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87630</xdr:rowOff>
    </xdr:from>
    <xdr:to>
      <xdr:col>82</xdr:col>
      <xdr:colOff>158750</xdr:colOff>
      <xdr:row>38</xdr:row>
      <xdr:rowOff>17780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59707</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101346</xdr:rowOff>
    </xdr:from>
    <xdr:to>
      <xdr:col>78</xdr:col>
      <xdr:colOff>120650</xdr:colOff>
      <xdr:row>38</xdr:row>
      <xdr:rowOff>31496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16273</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531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37338</xdr:rowOff>
    </xdr:from>
    <xdr:to>
      <xdr:col>74</xdr:col>
      <xdr:colOff>31750</xdr:colOff>
      <xdr:row>37</xdr:row>
      <xdr:rowOff>138938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123715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158496</xdr:rowOff>
    </xdr:from>
    <xdr:to>
      <xdr:col>69</xdr:col>
      <xdr:colOff>142875</xdr:colOff>
      <xdr:row>37</xdr:row>
      <xdr:rowOff>88646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73423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23622</xdr:rowOff>
    </xdr:from>
    <xdr:to>
      <xdr:col>65</xdr:col>
      <xdr:colOff>53975</xdr:colOff>
      <xdr:row>37</xdr:row>
      <xdr:rowOff>125222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109999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前年度比</a:t>
          </a:r>
          <a:r>
            <a:rPr lang="ja-JP" altLang="en-US" sz="1100" b="0" i="0" baseline="0">
              <a:solidFill>
                <a:schemeClr val="dk1"/>
              </a:solidFill>
              <a:effectLst/>
              <a:latin typeface="+mn-lt"/>
              <a:ea typeface="+mn-ea"/>
              <a:cs typeface="+mn-cs"/>
            </a:rPr>
            <a:t>０．７</a:t>
          </a:r>
          <a:r>
            <a:rPr lang="ja-JP" altLang="ja-JP" sz="1100" b="0" i="0" baseline="0">
              <a:solidFill>
                <a:schemeClr val="dk1"/>
              </a:solidFill>
              <a:effectLst/>
              <a:latin typeface="+mn-lt"/>
              <a:ea typeface="+mn-ea"/>
              <a:cs typeface="+mn-cs"/>
            </a:rPr>
            <a:t>％減少しており、類似団体平均と比較すると、公債費に係る経常収支比率は低くなっている。これは、①近年地方債の新規発行を伴う普通建設事業を抑制した　②地方債残高を確実に減らしていくために、地方債発行額を元金償還額の範囲内に抑えた　③市中銀行等への任意の繰上償還を実施したことによるものである。</a:t>
          </a:r>
          <a:endParaRPr lang="en-US" altLang="ja-JP" sz="1100" b="0" i="0" baseline="0">
            <a:solidFill>
              <a:schemeClr val="dk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今後は、学校の再編成により地方債残高が大幅に増加する見込であるため公債費の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が見込まれる。</a:t>
          </a:r>
          <a:endParaRPr lang="ja-JP" altLang="ja-JP" sz="1400">
            <a:effectLst/>
          </a:endParaRPr>
        </a:p>
        <a:p>
          <a:pPr marL="0" marR="0" lvl="0" indent="0" defTabSz="914400" rtl="0" eaLnBrk="1" fontAlgn="auto" latinLnBrk="0" hangingPunct="1">
            <a:lnSpc>
              <a:spcPct val="100000"/>
            </a:lnSpc>
            <a:spcBef>
              <a:spcPts val="0"/>
            </a:spcBef>
            <a:spcAft>
              <a:spcPts val="0"/>
            </a:spcAft>
            <a:buClrTx/>
            <a:buSzTx/>
            <a:buFontTx/>
            <a:buNone/>
            <a:tabLst/>
            <a:defRPr/>
          </a:pP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6695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68597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66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81280</xdr:rowOff>
    </xdr:from>
    <xdr:to>
      <xdr:col>24</xdr:col>
      <xdr:colOff>25400</xdr:colOff>
      <xdr:row>76</xdr:row>
      <xdr:rowOff>134620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1114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90188</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291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134620</xdr:rowOff>
    </xdr:from>
    <xdr:to>
      <xdr:col>19</xdr:col>
      <xdr:colOff>187325</xdr:colOff>
      <xdr:row>77</xdr:row>
      <xdr:rowOff>115570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16482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7620</xdr:rowOff>
    </xdr:from>
    <xdr:to>
      <xdr:col>20</xdr:col>
      <xdr:colOff>38100</xdr:colOff>
      <xdr:row>78</xdr:row>
      <xdr:rowOff>109220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93997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62230</xdr:rowOff>
    </xdr:from>
    <xdr:to>
      <xdr:col>15</xdr:col>
      <xdr:colOff>98425</xdr:colOff>
      <xdr:row>77</xdr:row>
      <xdr:rowOff>115570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2638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62230</xdr:rowOff>
    </xdr:from>
    <xdr:to>
      <xdr:col>11</xdr:col>
      <xdr:colOff>9525</xdr:colOff>
      <xdr:row>77</xdr:row>
      <xdr:rowOff>168911</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263880"/>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25416</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15239</xdr:rowOff>
    </xdr:from>
    <xdr:to>
      <xdr:col>6</xdr:col>
      <xdr:colOff>171450</xdr:colOff>
      <xdr:row>78</xdr:row>
      <xdr:rowOff>116839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101616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30480</xdr:rowOff>
    </xdr:from>
    <xdr:to>
      <xdr:col>24</xdr:col>
      <xdr:colOff>76200</xdr:colOff>
      <xdr:row>76</xdr:row>
      <xdr:rowOff>132080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47007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83820</xdr:rowOff>
    </xdr:from>
    <xdr:to>
      <xdr:col>20</xdr:col>
      <xdr:colOff>38100</xdr:colOff>
      <xdr:row>77</xdr:row>
      <xdr:rowOff>13970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24147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88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64770</xdr:rowOff>
    </xdr:from>
    <xdr:to>
      <xdr:col>15</xdr:col>
      <xdr:colOff>149225</xdr:colOff>
      <xdr:row>77</xdr:row>
      <xdr:rowOff>166370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5097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11430</xdr:rowOff>
    </xdr:from>
    <xdr:to>
      <xdr:col>11</xdr:col>
      <xdr:colOff>60325</xdr:colOff>
      <xdr:row>77</xdr:row>
      <xdr:rowOff>113030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123207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118111</xdr:rowOff>
    </xdr:from>
    <xdr:to>
      <xdr:col>6</xdr:col>
      <xdr:colOff>171450</xdr:colOff>
      <xdr:row>78</xdr:row>
      <xdr:rowOff>48261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58438</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088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類似団体平均と比較すると</a:t>
          </a:r>
          <a:r>
            <a:rPr kumimoji="1" lang="ja-JP" altLang="en-US" sz="1100">
              <a:solidFill>
                <a:schemeClr val="dk1"/>
              </a:solidFill>
              <a:effectLst/>
              <a:latin typeface="+mn-lt"/>
              <a:ea typeface="+mn-ea"/>
              <a:cs typeface="+mn-cs"/>
            </a:rPr>
            <a:t>６．２</a:t>
          </a:r>
          <a:r>
            <a:rPr kumimoji="1" lang="ja-JP" altLang="ja-JP" sz="1100">
              <a:solidFill>
                <a:schemeClr val="dk1"/>
              </a:solidFill>
              <a:effectLst/>
              <a:latin typeface="+mn-lt"/>
              <a:ea typeface="+mn-ea"/>
              <a:cs typeface="+mn-cs"/>
            </a:rPr>
            <a:t>％上回っている。その主な原因は扶助費が４．</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％、補助費等が２．</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％、その他が１．７％、類似団体の数値をそれぞれ上回っていることである。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89444</xdr:rowOff>
    </xdr:from>
    <xdr:to>
      <xdr:col>82</xdr:col>
      <xdr:colOff>107950</xdr:colOff>
      <xdr:row>81</xdr:row>
      <xdr:rowOff>11068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5294"/>
          <a:ext cx="0" cy="129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154595</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11068</xdr:rowOff>
    </xdr:from>
    <xdr:to>
      <xdr:col>82</xdr:col>
      <xdr:colOff>196850</xdr:colOff>
      <xdr:row>81</xdr:row>
      <xdr:rowOff>11068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4371</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89444</xdr:rowOff>
    </xdr:from>
    <xdr:to>
      <xdr:col>82</xdr:col>
      <xdr:colOff>196850</xdr:colOff>
      <xdr:row>73</xdr:row>
      <xdr:rowOff>89444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9434</xdr:rowOff>
    </xdr:from>
    <xdr:to>
      <xdr:col>82</xdr:col>
      <xdr:colOff>107950</xdr:colOff>
      <xdr:row>79</xdr:row>
      <xdr:rowOff>46989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382534"/>
          <a:ext cx="838200" cy="209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122119</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980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105592</xdr:rowOff>
    </xdr:from>
    <xdr:to>
      <xdr:col>82</xdr:col>
      <xdr:colOff>158750</xdr:colOff>
      <xdr:row>77</xdr:row>
      <xdr:rowOff>35742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9434</xdr:rowOff>
    </xdr:from>
    <xdr:to>
      <xdr:col>78</xdr:col>
      <xdr:colOff>69850</xdr:colOff>
      <xdr:row>79</xdr:row>
      <xdr:rowOff>40458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4782800" y="13382534"/>
          <a:ext cx="889000" cy="20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20682</xdr:rowOff>
    </xdr:from>
    <xdr:to>
      <xdr:col>78</xdr:col>
      <xdr:colOff>120650</xdr:colOff>
      <xdr:row>76</xdr:row>
      <xdr:rowOff>122282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132460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819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24130</xdr:rowOff>
    </xdr:from>
    <xdr:to>
      <xdr:col>73</xdr:col>
      <xdr:colOff>180975</xdr:colOff>
      <xdr:row>79</xdr:row>
      <xdr:rowOff>40458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3225780"/>
          <a:ext cx="889000" cy="35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107224</xdr:rowOff>
    </xdr:from>
    <xdr:to>
      <xdr:col>74</xdr:col>
      <xdr:colOff>31750</xdr:colOff>
      <xdr:row>76</xdr:row>
      <xdr:rowOff>37374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96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47551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73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24130</xdr:rowOff>
    </xdr:from>
    <xdr:to>
      <xdr:col>69</xdr:col>
      <xdr:colOff>92075</xdr:colOff>
      <xdr:row>78</xdr:row>
      <xdr:rowOff>87812</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225780"/>
          <a:ext cx="889000" cy="23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95794</xdr:rowOff>
    </xdr:from>
    <xdr:to>
      <xdr:col>69</xdr:col>
      <xdr:colOff>142875</xdr:colOff>
      <xdr:row>75</xdr:row>
      <xdr:rowOff>25944</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36121</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55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139881</xdr:rowOff>
    </xdr:from>
    <xdr:to>
      <xdr:col>65</xdr:col>
      <xdr:colOff>53975</xdr:colOff>
      <xdr:row>76</xdr:row>
      <xdr:rowOff>70031</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9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80208</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76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167639</xdr:rowOff>
    </xdr:from>
    <xdr:to>
      <xdr:col>82</xdr:col>
      <xdr:colOff>158750</xdr:colOff>
      <xdr:row>79</xdr:row>
      <xdr:rowOff>97789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139716</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130084</xdr:rowOff>
    </xdr:from>
    <xdr:to>
      <xdr:col>78</xdr:col>
      <xdr:colOff>120650</xdr:colOff>
      <xdr:row>78</xdr:row>
      <xdr:rowOff>60234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331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45011</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418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161108</xdr:rowOff>
    </xdr:from>
    <xdr:to>
      <xdr:col>74</xdr:col>
      <xdr:colOff>31750</xdr:colOff>
      <xdr:row>79</xdr:row>
      <xdr:rowOff>91258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53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76035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62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144780</xdr:rowOff>
    </xdr:from>
    <xdr:to>
      <xdr:col>69</xdr:col>
      <xdr:colOff>142875</xdr:colOff>
      <xdr:row>77</xdr:row>
      <xdr:rowOff>74930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59707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37012</xdr:rowOff>
    </xdr:from>
    <xdr:to>
      <xdr:col>65</xdr:col>
      <xdr:colOff>53975</xdr:colOff>
      <xdr:row>78</xdr:row>
      <xdr:rowOff>138612</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41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123389</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49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福岡県豊前市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115380</xdr:rowOff>
    </xdr:from>
    <xdr:to>
      <xdr:col>29</xdr:col>
      <xdr:colOff>127000</xdr:colOff>
      <xdr:row>20</xdr:row>
      <xdr:rowOff>111709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20405"/>
          <a:ext cx="0" cy="13679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83786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111709</xdr:rowOff>
    </xdr:from>
    <xdr:to>
      <xdr:col>30</xdr:col>
      <xdr:colOff>25400</xdr:colOff>
      <xdr:row>20</xdr:row>
      <xdr:rowOff>111709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3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30307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115380</xdr:rowOff>
    </xdr:from>
    <xdr:to>
      <xdr:col>30</xdr:col>
      <xdr:colOff>25400</xdr:colOff>
      <xdr:row>12</xdr:row>
      <xdr:rowOff>115380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204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50864</xdr:rowOff>
    </xdr:from>
    <xdr:to>
      <xdr:col>29</xdr:col>
      <xdr:colOff>127000</xdr:colOff>
      <xdr:row>16</xdr:row>
      <xdr:rowOff>160464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41689"/>
          <a:ext cx="647700" cy="1096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84815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75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112738</xdr:rowOff>
    </xdr:from>
    <xdr:to>
      <xdr:col>29</xdr:col>
      <xdr:colOff>177800</xdr:colOff>
      <xdr:row>17</xdr:row>
      <xdr:rowOff>42888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160464</xdr:rowOff>
    </xdr:from>
    <xdr:to>
      <xdr:col>26</xdr:col>
      <xdr:colOff>50800</xdr:colOff>
      <xdr:row>17</xdr:row>
      <xdr:rowOff>41567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51289"/>
          <a:ext cx="698500" cy="525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38024</xdr:rowOff>
    </xdr:from>
    <xdr:to>
      <xdr:col>26</xdr:col>
      <xdr:colOff>101600</xdr:colOff>
      <xdr:row>17</xdr:row>
      <xdr:rowOff>139624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00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124401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6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41567</xdr:rowOff>
    </xdr:from>
    <xdr:to>
      <xdr:col>22</xdr:col>
      <xdr:colOff>114300</xdr:colOff>
      <xdr:row>17</xdr:row>
      <xdr:rowOff>61366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03842"/>
          <a:ext cx="698500" cy="197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71730</xdr:rowOff>
    </xdr:from>
    <xdr:to>
      <xdr:col>22</xdr:col>
      <xdr:colOff>165100</xdr:colOff>
      <xdr:row>18</xdr:row>
      <xdr:rowOff>1880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34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158107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61366</xdr:rowOff>
    </xdr:from>
    <xdr:to>
      <xdr:col>18</xdr:col>
      <xdr:colOff>177800</xdr:colOff>
      <xdr:row>17</xdr:row>
      <xdr:rowOff>125527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23641"/>
          <a:ext cx="698500" cy="641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92735</xdr:rowOff>
    </xdr:from>
    <xdr:to>
      <xdr:col>19</xdr:col>
      <xdr:colOff>38100</xdr:colOff>
      <xdr:row>18</xdr:row>
      <xdr:rowOff>22885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5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7662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1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137541</xdr:rowOff>
    </xdr:from>
    <xdr:to>
      <xdr:col>15</xdr:col>
      <xdr:colOff>101600</xdr:colOff>
      <xdr:row>18</xdr:row>
      <xdr:rowOff>67691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99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52468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86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64</xdr:rowOff>
    </xdr:from>
    <xdr:to>
      <xdr:col>29</xdr:col>
      <xdr:colOff>177800</xdr:colOff>
      <xdr:row>16</xdr:row>
      <xdr:rowOff>101664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908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16591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35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109664</xdr:rowOff>
    </xdr:from>
    <xdr:to>
      <xdr:col>26</xdr:col>
      <xdr:colOff>101600</xdr:colOff>
      <xdr:row>17</xdr:row>
      <xdr:rowOff>39814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004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49991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69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162217</xdr:rowOff>
    </xdr:from>
    <xdr:to>
      <xdr:col>22</xdr:col>
      <xdr:colOff>165100</xdr:colOff>
      <xdr:row>17</xdr:row>
      <xdr:rowOff>92367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530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102544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21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10566</xdr:rowOff>
    </xdr:from>
    <xdr:to>
      <xdr:col>19</xdr:col>
      <xdr:colOff>38100</xdr:colOff>
      <xdr:row>17</xdr:row>
      <xdr:rowOff>112166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728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122343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41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74727</xdr:rowOff>
    </xdr:from>
    <xdr:to>
      <xdr:col>15</xdr:col>
      <xdr:colOff>101600</xdr:colOff>
      <xdr:row>18</xdr:row>
      <xdr:rowOff>4877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370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15054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05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172949</xdr:rowOff>
    </xdr:from>
    <xdr:to>
      <xdr:col>29</xdr:col>
      <xdr:colOff>127000</xdr:colOff>
      <xdr:row>37</xdr:row>
      <xdr:rowOff>280358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97499"/>
          <a:ext cx="0" cy="13075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252435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77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280358</xdr:rowOff>
    </xdr:from>
    <xdr:to>
      <xdr:col>30</xdr:col>
      <xdr:colOff>25400</xdr:colOff>
      <xdr:row>37</xdr:row>
      <xdr:rowOff>280358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4050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87876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4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172949</xdr:rowOff>
    </xdr:from>
    <xdr:to>
      <xdr:col>30</xdr:col>
      <xdr:colOff>25400</xdr:colOff>
      <xdr:row>33</xdr:row>
      <xdr:rowOff>172949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974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310304</xdr:rowOff>
    </xdr:from>
    <xdr:to>
      <xdr:col>29</xdr:col>
      <xdr:colOff>127000</xdr:colOff>
      <xdr:row>35</xdr:row>
      <xdr:rowOff>327189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6920654"/>
          <a:ext cx="647700" cy="168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36393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6467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191316</xdr:rowOff>
    </xdr:from>
    <xdr:to>
      <xdr:col>29</xdr:col>
      <xdr:colOff>177800</xdr:colOff>
      <xdr:row>35</xdr:row>
      <xdr:rowOff>292916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16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198650</xdr:rowOff>
    </xdr:from>
    <xdr:to>
      <xdr:col>26</xdr:col>
      <xdr:colOff>50800</xdr:colOff>
      <xdr:row>35</xdr:row>
      <xdr:rowOff>310304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6809000"/>
          <a:ext cx="698500" cy="1116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174204</xdr:rowOff>
    </xdr:from>
    <xdr:to>
      <xdr:col>26</xdr:col>
      <xdr:colOff>101600</xdr:colOff>
      <xdr:row>35</xdr:row>
      <xdr:rowOff>275804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285981</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553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198650</xdr:rowOff>
    </xdr:from>
    <xdr:to>
      <xdr:col>22</xdr:col>
      <xdr:colOff>114300</xdr:colOff>
      <xdr:row>35</xdr:row>
      <xdr:rowOff>232907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809000"/>
          <a:ext cx="698500" cy="342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202192</xdr:rowOff>
    </xdr:from>
    <xdr:to>
      <xdr:col>22</xdr:col>
      <xdr:colOff>165100</xdr:colOff>
      <xdr:row>35</xdr:row>
      <xdr:rowOff>303792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288569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9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227519</xdr:rowOff>
    </xdr:from>
    <xdr:to>
      <xdr:col>18</xdr:col>
      <xdr:colOff>177800</xdr:colOff>
      <xdr:row>35</xdr:row>
      <xdr:rowOff>232907</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6837869"/>
          <a:ext cx="698500" cy="53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247160</xdr:rowOff>
    </xdr:from>
    <xdr:to>
      <xdr:col>19</xdr:col>
      <xdr:colOff>38100</xdr:colOff>
      <xdr:row>36</xdr:row>
      <xdr:rowOff>5860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333537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9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274396</xdr:rowOff>
    </xdr:from>
    <xdr:to>
      <xdr:col>15</xdr:col>
      <xdr:colOff>101600</xdr:colOff>
      <xdr:row>36</xdr:row>
      <xdr:rowOff>33096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17873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276389</xdr:rowOff>
    </xdr:from>
    <xdr:to>
      <xdr:col>29</xdr:col>
      <xdr:colOff>177800</xdr:colOff>
      <xdr:row>36</xdr:row>
      <xdr:rowOff>35089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8867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248466</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858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259504</xdr:rowOff>
    </xdr:from>
    <xdr:to>
      <xdr:col>26</xdr:col>
      <xdr:colOff>101600</xdr:colOff>
      <xdr:row>36</xdr:row>
      <xdr:rowOff>18204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8698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2981</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956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147850</xdr:rowOff>
    </xdr:from>
    <xdr:to>
      <xdr:col>22</xdr:col>
      <xdr:colOff>165100</xdr:colOff>
      <xdr:row>35</xdr:row>
      <xdr:rowOff>249450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758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259627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52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182107</xdr:rowOff>
    </xdr:from>
    <xdr:to>
      <xdr:col>19</xdr:col>
      <xdr:colOff>38100</xdr:colOff>
      <xdr:row>35</xdr:row>
      <xdr:rowOff>283707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7924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293884</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561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176719</xdr:rowOff>
    </xdr:from>
    <xdr:to>
      <xdr:col>15</xdr:col>
      <xdr:colOff>101600</xdr:colOff>
      <xdr:row>35</xdr:row>
      <xdr:rowOff>278319</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787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288496</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555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福岡県豊前市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23,322
22,826
111.01
15,311,170
14,741,778
549,492
7,345,586
7,114,821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24727</xdr:rowOff>
    </xdr:from>
    <xdr:to>
      <xdr:col>24</xdr:col>
      <xdr:colOff>62865</xdr:colOff>
      <xdr:row>38</xdr:row>
      <xdr:rowOff>14757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68227"/>
          <a:ext cx="1270" cy="13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18584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3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14757</xdr:rowOff>
    </xdr:from>
    <xdr:to>
      <xdr:col>24</xdr:col>
      <xdr:colOff>152400</xdr:colOff>
      <xdr:row>38</xdr:row>
      <xdr:rowOff>14757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142854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4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24727</xdr:rowOff>
    </xdr:from>
    <xdr:to>
      <xdr:col>24</xdr:col>
      <xdr:colOff>152400</xdr:colOff>
      <xdr:row>30</xdr:row>
      <xdr:rowOff>24727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6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136157</xdr:rowOff>
    </xdr:from>
    <xdr:to>
      <xdr:col>24</xdr:col>
      <xdr:colOff>63500</xdr:colOff>
      <xdr:row>34</xdr:row>
      <xdr:rowOff>146418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794007"/>
          <a:ext cx="838200" cy="181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134459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92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156032</xdr:rowOff>
    </xdr:from>
    <xdr:to>
      <xdr:col>24</xdr:col>
      <xdr:colOff>114300</xdr:colOff>
      <xdr:row>34</xdr:row>
      <xdr:rowOff>86182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146418</xdr:rowOff>
    </xdr:from>
    <xdr:to>
      <xdr:col>19</xdr:col>
      <xdr:colOff>177800</xdr:colOff>
      <xdr:row>34</xdr:row>
      <xdr:rowOff>161392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975718"/>
          <a:ext cx="889000" cy="14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84734</xdr:rowOff>
    </xdr:from>
    <xdr:to>
      <xdr:col>20</xdr:col>
      <xdr:colOff>38100</xdr:colOff>
      <xdr:row>35</xdr:row>
      <xdr:rowOff>14884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31411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68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161392</xdr:rowOff>
    </xdr:from>
    <xdr:to>
      <xdr:col>15</xdr:col>
      <xdr:colOff>50800</xdr:colOff>
      <xdr:row>35</xdr:row>
      <xdr:rowOff>2946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90692"/>
          <a:ext cx="889000" cy="1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109995</xdr:rowOff>
    </xdr:from>
    <xdr:to>
      <xdr:col>15</xdr:col>
      <xdr:colOff>101600</xdr:colOff>
      <xdr:row>35</xdr:row>
      <xdr:rowOff>40145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56672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71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2946</xdr:rowOff>
    </xdr:from>
    <xdr:to>
      <xdr:col>10</xdr:col>
      <xdr:colOff>114300</xdr:colOff>
      <xdr:row>35</xdr:row>
      <xdr:rowOff>124511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03696"/>
          <a:ext cx="889000" cy="12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123088</xdr:rowOff>
    </xdr:from>
    <xdr:to>
      <xdr:col>10</xdr:col>
      <xdr:colOff>165100</xdr:colOff>
      <xdr:row>35</xdr:row>
      <xdr:rowOff>53238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69765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72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330</xdr:rowOff>
    </xdr:from>
    <xdr:to>
      <xdr:col>6</xdr:col>
      <xdr:colOff>38100</xdr:colOff>
      <xdr:row>35</xdr:row>
      <xdr:rowOff>101930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118457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77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85357</xdr:rowOff>
    </xdr:from>
    <xdr:to>
      <xdr:col>24</xdr:col>
      <xdr:colOff>114300</xdr:colOff>
      <xdr:row>34</xdr:row>
      <xdr:rowOff>15507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4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108234</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94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95618</xdr:rowOff>
    </xdr:from>
    <xdr:to>
      <xdr:col>20</xdr:col>
      <xdr:colOff>38100</xdr:colOff>
      <xdr:row>35</xdr:row>
      <xdr:rowOff>25768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2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16895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01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110592</xdr:rowOff>
    </xdr:from>
    <xdr:to>
      <xdr:col>15</xdr:col>
      <xdr:colOff>101600</xdr:colOff>
      <xdr:row>35</xdr:row>
      <xdr:rowOff>40742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3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31869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032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123596</xdr:rowOff>
    </xdr:from>
    <xdr:to>
      <xdr:col>10</xdr:col>
      <xdr:colOff>165100</xdr:colOff>
      <xdr:row>35</xdr:row>
      <xdr:rowOff>53746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5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44873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04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73711</xdr:rowOff>
    </xdr:from>
    <xdr:to>
      <xdr:col>6</xdr:col>
      <xdr:colOff>38100</xdr:colOff>
      <xdr:row>36</xdr:row>
      <xdr:rowOff>3861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7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166438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167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110828</xdr:rowOff>
    </xdr:from>
    <xdr:to>
      <xdr:col>24</xdr:col>
      <xdr:colOff>62865</xdr:colOff>
      <xdr:row>58</xdr:row>
      <xdr:rowOff>165227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54778"/>
          <a:ext cx="1270" cy="125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169054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165227</xdr:rowOff>
    </xdr:from>
    <xdr:to>
      <xdr:col>24</xdr:col>
      <xdr:colOff>152400</xdr:colOff>
      <xdr:row>58</xdr:row>
      <xdr:rowOff>165227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0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57505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3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110828</xdr:rowOff>
    </xdr:from>
    <xdr:to>
      <xdr:col>24</xdr:col>
      <xdr:colOff>152400</xdr:colOff>
      <xdr:row>51</xdr:row>
      <xdr:rowOff>110828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54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90521</xdr:rowOff>
    </xdr:from>
    <xdr:to>
      <xdr:col>24</xdr:col>
      <xdr:colOff>63500</xdr:colOff>
      <xdr:row>58</xdr:row>
      <xdr:rowOff>54234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63171"/>
          <a:ext cx="838200" cy="135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31859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33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8982</xdr:rowOff>
    </xdr:from>
    <xdr:to>
      <xdr:col>24</xdr:col>
      <xdr:colOff>114300</xdr:colOff>
      <xdr:row>57</xdr:row>
      <xdr:rowOff>110582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25476</xdr:rowOff>
    </xdr:from>
    <xdr:to>
      <xdr:col>19</xdr:col>
      <xdr:colOff>177800</xdr:colOff>
      <xdr:row>58</xdr:row>
      <xdr:rowOff>54234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969576"/>
          <a:ext cx="889000" cy="28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69286</xdr:rowOff>
    </xdr:from>
    <xdr:to>
      <xdr:col>20</xdr:col>
      <xdr:colOff>38100</xdr:colOff>
      <xdr:row>57</xdr:row>
      <xdr:rowOff>170886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4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15963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25476</xdr:rowOff>
    </xdr:from>
    <xdr:to>
      <xdr:col>15</xdr:col>
      <xdr:colOff>50800</xdr:colOff>
      <xdr:row>58</xdr:row>
      <xdr:rowOff>82184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69576"/>
          <a:ext cx="889000" cy="5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49246</xdr:rowOff>
    </xdr:from>
    <xdr:to>
      <xdr:col>15</xdr:col>
      <xdr:colOff>101600</xdr:colOff>
      <xdr:row>57</xdr:row>
      <xdr:rowOff>150846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167373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72888</xdr:rowOff>
    </xdr:from>
    <xdr:to>
      <xdr:col>10</xdr:col>
      <xdr:colOff>114300</xdr:colOff>
      <xdr:row>58</xdr:row>
      <xdr:rowOff>82184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10016988"/>
          <a:ext cx="889000" cy="9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103301</xdr:rowOff>
    </xdr:from>
    <xdr:to>
      <xdr:col>10</xdr:col>
      <xdr:colOff>165100</xdr:colOff>
      <xdr:row>58</xdr:row>
      <xdr:rowOff>33451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49978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5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154714</xdr:rowOff>
    </xdr:from>
    <xdr:to>
      <xdr:col>6</xdr:col>
      <xdr:colOff>38100</xdr:colOff>
      <xdr:row>58</xdr:row>
      <xdr:rowOff>84864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2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101391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0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39721</xdr:rowOff>
    </xdr:from>
    <xdr:to>
      <xdr:col>24</xdr:col>
      <xdr:colOff>114300</xdr:colOff>
      <xdr:row>57</xdr:row>
      <xdr:rowOff>141321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1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18148</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9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3434</xdr:rowOff>
    </xdr:from>
    <xdr:to>
      <xdr:col>20</xdr:col>
      <xdr:colOff>38100</xdr:colOff>
      <xdr:row>58</xdr:row>
      <xdr:rowOff>105034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4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96161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4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146126</xdr:rowOff>
    </xdr:from>
    <xdr:to>
      <xdr:col>15</xdr:col>
      <xdr:colOff>101600</xdr:colOff>
      <xdr:row>58</xdr:row>
      <xdr:rowOff>76276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1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67403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1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31384</xdr:rowOff>
    </xdr:from>
    <xdr:to>
      <xdr:col>10</xdr:col>
      <xdr:colOff>165100</xdr:colOff>
      <xdr:row>58</xdr:row>
      <xdr:rowOff>132984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7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124111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6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22088</xdr:rowOff>
    </xdr:from>
    <xdr:to>
      <xdr:col>6</xdr:col>
      <xdr:colOff>38100</xdr:colOff>
      <xdr:row>58</xdr:row>
      <xdr:rowOff>123688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6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114815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5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33286</xdr:rowOff>
    </xdr:from>
    <xdr:to>
      <xdr:col>24</xdr:col>
      <xdr:colOff>62865</xdr:colOff>
      <xdr:row>79</xdr:row>
      <xdr:rowOff>25152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34786"/>
          <a:ext cx="1270" cy="1534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28979</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25152</xdr:rowOff>
    </xdr:from>
    <xdr:to>
      <xdr:col>24</xdr:col>
      <xdr:colOff>152400</xdr:colOff>
      <xdr:row>79</xdr:row>
      <xdr:rowOff>25152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151413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1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33286</xdr:rowOff>
    </xdr:from>
    <xdr:to>
      <xdr:col>24</xdr:col>
      <xdr:colOff>152400</xdr:colOff>
      <xdr:row>70</xdr:row>
      <xdr:rowOff>33286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34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147682</xdr:rowOff>
    </xdr:from>
    <xdr:to>
      <xdr:col>24</xdr:col>
      <xdr:colOff>63500</xdr:colOff>
      <xdr:row>78</xdr:row>
      <xdr:rowOff>150692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520782"/>
          <a:ext cx="838200" cy="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160774</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90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137897</xdr:rowOff>
    </xdr:from>
    <xdr:to>
      <xdr:col>24</xdr:col>
      <xdr:colOff>114300</xdr:colOff>
      <xdr:row>78</xdr:row>
      <xdr:rowOff>68047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3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150692</xdr:rowOff>
    </xdr:from>
    <xdr:to>
      <xdr:col>19</xdr:col>
      <xdr:colOff>177800</xdr:colOff>
      <xdr:row>78</xdr:row>
      <xdr:rowOff>155874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523792"/>
          <a:ext cx="889000" cy="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15596</xdr:rowOff>
    </xdr:from>
    <xdr:to>
      <xdr:col>20</xdr:col>
      <xdr:colOff>38100</xdr:colOff>
      <xdr:row>78</xdr:row>
      <xdr:rowOff>117196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133723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6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155587</xdr:rowOff>
    </xdr:from>
    <xdr:to>
      <xdr:col>15</xdr:col>
      <xdr:colOff>50800</xdr:colOff>
      <xdr:row>78</xdr:row>
      <xdr:rowOff>155874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528687"/>
          <a:ext cx="889000" cy="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12852</xdr:rowOff>
    </xdr:from>
    <xdr:to>
      <xdr:col>15</xdr:col>
      <xdr:colOff>101600</xdr:colOff>
      <xdr:row>78</xdr:row>
      <xdr:rowOff>114452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130979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6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154902</xdr:rowOff>
    </xdr:from>
    <xdr:to>
      <xdr:col>10</xdr:col>
      <xdr:colOff>114300</xdr:colOff>
      <xdr:row>78</xdr:row>
      <xdr:rowOff>155587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528002"/>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170511</xdr:rowOff>
    </xdr:from>
    <xdr:to>
      <xdr:col>10</xdr:col>
      <xdr:colOff>165100</xdr:colOff>
      <xdr:row>78</xdr:row>
      <xdr:rowOff>100661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117188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4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10909</xdr:rowOff>
    </xdr:from>
    <xdr:to>
      <xdr:col>6</xdr:col>
      <xdr:colOff>38100</xdr:colOff>
      <xdr:row>78</xdr:row>
      <xdr:rowOff>112509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129036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5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96882</xdr:rowOff>
    </xdr:from>
    <xdr:to>
      <xdr:col>24</xdr:col>
      <xdr:colOff>114300</xdr:colOff>
      <xdr:row>79</xdr:row>
      <xdr:rowOff>27032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6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11809</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84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99892</xdr:rowOff>
    </xdr:from>
    <xdr:to>
      <xdr:col>20</xdr:col>
      <xdr:colOff>38100</xdr:colOff>
      <xdr:row>79</xdr:row>
      <xdr:rowOff>30042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7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21169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65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105074</xdr:rowOff>
    </xdr:from>
    <xdr:to>
      <xdr:col>15</xdr:col>
      <xdr:colOff>101600</xdr:colOff>
      <xdr:row>79</xdr:row>
      <xdr:rowOff>35224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7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26351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70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104787</xdr:rowOff>
    </xdr:from>
    <xdr:to>
      <xdr:col>10</xdr:col>
      <xdr:colOff>165100</xdr:colOff>
      <xdr:row>79</xdr:row>
      <xdr:rowOff>34937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7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26064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70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104102</xdr:rowOff>
    </xdr:from>
    <xdr:to>
      <xdr:col>6</xdr:col>
      <xdr:colOff>38100</xdr:colOff>
      <xdr:row>79</xdr:row>
      <xdr:rowOff>34252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7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25379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69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21188</xdr:rowOff>
    </xdr:from>
    <xdr:to>
      <xdr:col>24</xdr:col>
      <xdr:colOff>62865</xdr:colOff>
      <xdr:row>99</xdr:row>
      <xdr:rowOff>22320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23138"/>
          <a:ext cx="1270" cy="137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26147</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9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22320</xdr:rowOff>
    </xdr:from>
    <xdr:to>
      <xdr:col>24</xdr:col>
      <xdr:colOff>152400</xdr:colOff>
      <xdr:row>99</xdr:row>
      <xdr:rowOff>22320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9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139315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9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21188</xdr:rowOff>
    </xdr:from>
    <xdr:to>
      <xdr:col>24</xdr:col>
      <xdr:colOff>152400</xdr:colOff>
      <xdr:row>91</xdr:row>
      <xdr:rowOff>21188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2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60833</xdr:rowOff>
    </xdr:from>
    <xdr:to>
      <xdr:col>24</xdr:col>
      <xdr:colOff>63500</xdr:colOff>
      <xdr:row>93</xdr:row>
      <xdr:rowOff>145360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005683"/>
          <a:ext cx="838200" cy="84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7335</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665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28908</xdr:rowOff>
    </xdr:from>
    <xdr:to>
      <xdr:col>24</xdr:col>
      <xdr:colOff>114300</xdr:colOff>
      <xdr:row>96</xdr:row>
      <xdr:rowOff>130508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145360</xdr:rowOff>
    </xdr:from>
    <xdr:to>
      <xdr:col>19</xdr:col>
      <xdr:colOff>177800</xdr:colOff>
      <xdr:row>94</xdr:row>
      <xdr:rowOff>109460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090210"/>
          <a:ext cx="889000" cy="13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112370</xdr:rowOff>
    </xdr:from>
    <xdr:to>
      <xdr:col>20</xdr:col>
      <xdr:colOff>38100</xdr:colOff>
      <xdr:row>97</xdr:row>
      <xdr:rowOff>42520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33647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664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153079</xdr:rowOff>
    </xdr:from>
    <xdr:to>
      <xdr:col>15</xdr:col>
      <xdr:colOff>50800</xdr:colOff>
      <xdr:row>94</xdr:row>
      <xdr:rowOff>109460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097929"/>
          <a:ext cx="889000" cy="12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18904</xdr:rowOff>
    </xdr:from>
    <xdr:to>
      <xdr:col>15</xdr:col>
      <xdr:colOff>101600</xdr:colOff>
      <xdr:row>97</xdr:row>
      <xdr:rowOff>120504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111631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74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153079</xdr:rowOff>
    </xdr:from>
    <xdr:to>
      <xdr:col>10</xdr:col>
      <xdr:colOff>114300</xdr:colOff>
      <xdr:row>95</xdr:row>
      <xdr:rowOff>126648</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097929"/>
          <a:ext cx="889000" cy="316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64396</xdr:rowOff>
    </xdr:from>
    <xdr:to>
      <xdr:col>10</xdr:col>
      <xdr:colOff>165100</xdr:colOff>
      <xdr:row>96</xdr:row>
      <xdr:rowOff>165996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157123</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616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134021</xdr:rowOff>
    </xdr:from>
    <xdr:to>
      <xdr:col>6</xdr:col>
      <xdr:colOff>38100</xdr:colOff>
      <xdr:row>98</xdr:row>
      <xdr:rowOff>64171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55298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85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10033</xdr:rowOff>
    </xdr:from>
    <xdr:to>
      <xdr:col>24</xdr:col>
      <xdr:colOff>114300</xdr:colOff>
      <xdr:row>93</xdr:row>
      <xdr:rowOff>111633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595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32910</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806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94560</xdr:rowOff>
    </xdr:from>
    <xdr:to>
      <xdr:col>20</xdr:col>
      <xdr:colOff>38100</xdr:colOff>
      <xdr:row>94</xdr:row>
      <xdr:rowOff>24710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03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41237</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5814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58660</xdr:rowOff>
    </xdr:from>
    <xdr:to>
      <xdr:col>15</xdr:col>
      <xdr:colOff>101600</xdr:colOff>
      <xdr:row>94</xdr:row>
      <xdr:rowOff>160260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17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5337</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5950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102279</xdr:rowOff>
    </xdr:from>
    <xdr:to>
      <xdr:col>10</xdr:col>
      <xdr:colOff>165100</xdr:colOff>
      <xdr:row>94</xdr:row>
      <xdr:rowOff>32429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04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48956</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5822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75848</xdr:rowOff>
    </xdr:from>
    <xdr:to>
      <xdr:col>6</xdr:col>
      <xdr:colOff>38100</xdr:colOff>
      <xdr:row>96</xdr:row>
      <xdr:rowOff>5998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36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22525</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138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66868</xdr:rowOff>
    </xdr:from>
    <xdr:to>
      <xdr:col>54</xdr:col>
      <xdr:colOff>189865</xdr:colOff>
      <xdr:row>37</xdr:row>
      <xdr:rowOff>118798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81818"/>
          <a:ext cx="1270" cy="108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122625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46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118798</xdr:rowOff>
    </xdr:from>
    <xdr:to>
      <xdr:col>55</xdr:col>
      <xdr:colOff>88900</xdr:colOff>
      <xdr:row>37</xdr:row>
      <xdr:rowOff>118798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462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13545</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157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66868</xdr:rowOff>
    </xdr:from>
    <xdr:to>
      <xdr:col>55</xdr:col>
      <xdr:colOff>88900</xdr:colOff>
      <xdr:row>31</xdr:row>
      <xdr:rowOff>66868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81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161798</xdr:rowOff>
    </xdr:from>
    <xdr:to>
      <xdr:col>55</xdr:col>
      <xdr:colOff>0</xdr:colOff>
      <xdr:row>35</xdr:row>
      <xdr:rowOff>164976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162548"/>
          <a:ext cx="838200" cy="3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34045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863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11168</xdr:rowOff>
    </xdr:from>
    <xdr:to>
      <xdr:col>55</xdr:col>
      <xdr:colOff>50800</xdr:colOff>
      <xdr:row>35</xdr:row>
      <xdr:rowOff>112768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0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161798</xdr:rowOff>
    </xdr:from>
    <xdr:to>
      <xdr:col>50</xdr:col>
      <xdr:colOff>114300</xdr:colOff>
      <xdr:row>36</xdr:row>
      <xdr:rowOff>37302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162548"/>
          <a:ext cx="889000" cy="4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31346</xdr:rowOff>
    </xdr:from>
    <xdr:to>
      <xdr:col>50</xdr:col>
      <xdr:colOff>165100</xdr:colOff>
      <xdr:row>35</xdr:row>
      <xdr:rowOff>132946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03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149473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580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37302</xdr:rowOff>
    </xdr:from>
    <xdr:to>
      <xdr:col>45</xdr:col>
      <xdr:colOff>177800</xdr:colOff>
      <xdr:row>36</xdr:row>
      <xdr:rowOff>74785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209502"/>
          <a:ext cx="889000" cy="37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21425</xdr:rowOff>
    </xdr:from>
    <xdr:to>
      <xdr:col>46</xdr:col>
      <xdr:colOff>38100</xdr:colOff>
      <xdr:row>35</xdr:row>
      <xdr:rowOff>123025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0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139552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579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154544</xdr:rowOff>
    </xdr:from>
    <xdr:to>
      <xdr:col>41</xdr:col>
      <xdr:colOff>50800</xdr:colOff>
      <xdr:row>36</xdr:row>
      <xdr:rowOff>74785</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469494"/>
          <a:ext cx="889000" cy="77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63548</xdr:rowOff>
    </xdr:from>
    <xdr:to>
      <xdr:col>41</xdr:col>
      <xdr:colOff>101600</xdr:colOff>
      <xdr:row>35</xdr:row>
      <xdr:rowOff>165148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10225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583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121864</xdr:rowOff>
    </xdr:from>
    <xdr:to>
      <xdr:col>36</xdr:col>
      <xdr:colOff>165100</xdr:colOff>
      <xdr:row>31</xdr:row>
      <xdr:rowOff>52014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26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68541</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5040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114176</xdr:rowOff>
    </xdr:from>
    <xdr:to>
      <xdr:col>55</xdr:col>
      <xdr:colOff>50800</xdr:colOff>
      <xdr:row>36</xdr:row>
      <xdr:rowOff>44326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11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92603</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09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110998</xdr:rowOff>
    </xdr:from>
    <xdr:to>
      <xdr:col>50</xdr:col>
      <xdr:colOff>165100</xdr:colOff>
      <xdr:row>36</xdr:row>
      <xdr:rowOff>41148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11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32275</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20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157952</xdr:rowOff>
    </xdr:from>
    <xdr:to>
      <xdr:col>46</xdr:col>
      <xdr:colOff>38100</xdr:colOff>
      <xdr:row>36</xdr:row>
      <xdr:rowOff>88102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15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79229</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25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23985</xdr:rowOff>
    </xdr:from>
    <xdr:to>
      <xdr:col>41</xdr:col>
      <xdr:colOff>101600</xdr:colOff>
      <xdr:row>36</xdr:row>
      <xdr:rowOff>125585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19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116712</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28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103744</xdr:rowOff>
    </xdr:from>
    <xdr:to>
      <xdr:col>36</xdr:col>
      <xdr:colOff>165100</xdr:colOff>
      <xdr:row>32</xdr:row>
      <xdr:rowOff>33894</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41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25021</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5511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159573</xdr:rowOff>
    </xdr:from>
    <xdr:to>
      <xdr:col>54</xdr:col>
      <xdr:colOff>189865</xdr:colOff>
      <xdr:row>58</xdr:row>
      <xdr:rowOff>70327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32073"/>
          <a:ext cx="1270" cy="1282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74154</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70327</xdr:rowOff>
    </xdr:from>
    <xdr:to>
      <xdr:col>55</xdr:col>
      <xdr:colOff>88900</xdr:colOff>
      <xdr:row>58</xdr:row>
      <xdr:rowOff>70327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1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106250</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159573</xdr:rowOff>
    </xdr:from>
    <xdr:to>
      <xdr:col>55</xdr:col>
      <xdr:colOff>88900</xdr:colOff>
      <xdr:row>50</xdr:row>
      <xdr:rowOff>159573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3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128735</xdr:rowOff>
    </xdr:from>
    <xdr:to>
      <xdr:col>55</xdr:col>
      <xdr:colOff>0</xdr:colOff>
      <xdr:row>57</xdr:row>
      <xdr:rowOff>130777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729935"/>
          <a:ext cx="838200" cy="173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118711</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377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95834</xdr:rowOff>
    </xdr:from>
    <xdr:to>
      <xdr:col>55</xdr:col>
      <xdr:colOff>50800</xdr:colOff>
      <xdr:row>56</xdr:row>
      <xdr:rowOff>25984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45189</xdr:rowOff>
    </xdr:from>
    <xdr:to>
      <xdr:col>50</xdr:col>
      <xdr:colOff>114300</xdr:colOff>
      <xdr:row>57</xdr:row>
      <xdr:rowOff>130777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817839"/>
          <a:ext cx="889000" cy="8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123045</xdr:rowOff>
    </xdr:from>
    <xdr:to>
      <xdr:col>50</xdr:col>
      <xdr:colOff>165100</xdr:colOff>
      <xdr:row>56</xdr:row>
      <xdr:rowOff>53195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5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69722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32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6601</xdr:rowOff>
    </xdr:from>
    <xdr:to>
      <xdr:col>45</xdr:col>
      <xdr:colOff>177800</xdr:colOff>
      <xdr:row>57</xdr:row>
      <xdr:rowOff>45189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779251"/>
          <a:ext cx="889000" cy="38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158166</xdr:rowOff>
    </xdr:from>
    <xdr:to>
      <xdr:col>46</xdr:col>
      <xdr:colOff>38100</xdr:colOff>
      <xdr:row>56</xdr:row>
      <xdr:rowOff>88316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104843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3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6601</xdr:rowOff>
    </xdr:from>
    <xdr:to>
      <xdr:col>41</xdr:col>
      <xdr:colOff>50800</xdr:colOff>
      <xdr:row>57</xdr:row>
      <xdr:rowOff>58471</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779251"/>
          <a:ext cx="889000" cy="5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149068</xdr:rowOff>
    </xdr:from>
    <xdr:to>
      <xdr:col>41</xdr:col>
      <xdr:colOff>101600</xdr:colOff>
      <xdr:row>56</xdr:row>
      <xdr:rowOff>79218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95745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35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97686</xdr:rowOff>
    </xdr:from>
    <xdr:to>
      <xdr:col>36</xdr:col>
      <xdr:colOff>165100</xdr:colOff>
      <xdr:row>56</xdr:row>
      <xdr:rowOff>27836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44363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30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77935</xdr:rowOff>
    </xdr:from>
    <xdr:to>
      <xdr:col>55</xdr:col>
      <xdr:colOff>50800</xdr:colOff>
      <xdr:row>57</xdr:row>
      <xdr:rowOff>8085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67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56362</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65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79977</xdr:rowOff>
    </xdr:from>
    <xdr:to>
      <xdr:col>50</xdr:col>
      <xdr:colOff>165100</xdr:colOff>
      <xdr:row>58</xdr:row>
      <xdr:rowOff>10127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85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1254</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94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165839</xdr:rowOff>
    </xdr:from>
    <xdr:to>
      <xdr:col>46</xdr:col>
      <xdr:colOff>38100</xdr:colOff>
      <xdr:row>57</xdr:row>
      <xdr:rowOff>95989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767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87116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859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127251</xdr:rowOff>
    </xdr:from>
    <xdr:to>
      <xdr:col>41</xdr:col>
      <xdr:colOff>101600</xdr:colOff>
      <xdr:row>57</xdr:row>
      <xdr:rowOff>57401</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72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48528</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82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7671</xdr:rowOff>
    </xdr:from>
    <xdr:to>
      <xdr:col>36</xdr:col>
      <xdr:colOff>165100</xdr:colOff>
      <xdr:row>57</xdr:row>
      <xdr:rowOff>109271</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780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100398</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87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43634</xdr:rowOff>
    </xdr:from>
    <xdr:to>
      <xdr:col>54</xdr:col>
      <xdr:colOff>189865</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45134"/>
          <a:ext cx="127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161761</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43634</xdr:rowOff>
    </xdr:from>
    <xdr:to>
      <xdr:col>55</xdr:col>
      <xdr:colOff>88900</xdr:colOff>
      <xdr:row>70</xdr:row>
      <xdr:rowOff>43634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4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165053</xdr:rowOff>
    </xdr:from>
    <xdr:to>
      <xdr:col>55</xdr:col>
      <xdr:colOff>0</xdr:colOff>
      <xdr:row>78</xdr:row>
      <xdr:rowOff>159446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366703"/>
          <a:ext cx="838200" cy="165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137943</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339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159516</xdr:rowOff>
    </xdr:from>
    <xdr:to>
      <xdr:col>55</xdr:col>
      <xdr:colOff>50800</xdr:colOff>
      <xdr:row>78</xdr:row>
      <xdr:rowOff>89666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145262</xdr:rowOff>
    </xdr:from>
    <xdr:to>
      <xdr:col>50</xdr:col>
      <xdr:colOff>114300</xdr:colOff>
      <xdr:row>78</xdr:row>
      <xdr:rowOff>159446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3518362"/>
          <a:ext cx="889000" cy="1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16630</xdr:rowOff>
    </xdr:from>
    <xdr:to>
      <xdr:col>50</xdr:col>
      <xdr:colOff>165100</xdr:colOff>
      <xdr:row>78</xdr:row>
      <xdr:rowOff>118230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134757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16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145262</xdr:rowOff>
    </xdr:from>
    <xdr:to>
      <xdr:col>45</xdr:col>
      <xdr:colOff>177800</xdr:colOff>
      <xdr:row>79</xdr:row>
      <xdr:rowOff>35829</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3518362"/>
          <a:ext cx="889000" cy="62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28691</xdr:rowOff>
    </xdr:from>
    <xdr:to>
      <xdr:col>46</xdr:col>
      <xdr:colOff>38100</xdr:colOff>
      <xdr:row>78</xdr:row>
      <xdr:rowOff>130291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146818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138078</xdr:rowOff>
    </xdr:from>
    <xdr:to>
      <xdr:col>41</xdr:col>
      <xdr:colOff>50800</xdr:colOff>
      <xdr:row>79</xdr:row>
      <xdr:rowOff>35829</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3511178"/>
          <a:ext cx="889000" cy="6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8280</xdr:rowOff>
    </xdr:from>
    <xdr:to>
      <xdr:col>41</xdr:col>
      <xdr:colOff>101600</xdr:colOff>
      <xdr:row>78</xdr:row>
      <xdr:rowOff>109880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126407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157045</xdr:rowOff>
    </xdr:from>
    <xdr:to>
      <xdr:col>36</xdr:col>
      <xdr:colOff>165100</xdr:colOff>
      <xdr:row>78</xdr:row>
      <xdr:rowOff>87195</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103722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114253</xdr:rowOff>
    </xdr:from>
    <xdr:to>
      <xdr:col>55</xdr:col>
      <xdr:colOff>50800</xdr:colOff>
      <xdr:row>78</xdr:row>
      <xdr:rowOff>44403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31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137130</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16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108646</xdr:rowOff>
    </xdr:from>
    <xdr:to>
      <xdr:col>50</xdr:col>
      <xdr:colOff>165100</xdr:colOff>
      <xdr:row>79</xdr:row>
      <xdr:rowOff>38796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48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29923</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372111" y="1357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94462</xdr:rowOff>
    </xdr:from>
    <xdr:to>
      <xdr:col>46</xdr:col>
      <xdr:colOff>38100</xdr:colOff>
      <xdr:row>79</xdr:row>
      <xdr:rowOff>24612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46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15739</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83111" y="1356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156479</xdr:rowOff>
    </xdr:from>
    <xdr:to>
      <xdr:col>41</xdr:col>
      <xdr:colOff>101600</xdr:colOff>
      <xdr:row>79</xdr:row>
      <xdr:rowOff>86629</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52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77756</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62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87278</xdr:rowOff>
    </xdr:from>
    <xdr:to>
      <xdr:col>36</xdr:col>
      <xdr:colOff>165100</xdr:colOff>
      <xdr:row>79</xdr:row>
      <xdr:rowOff>17428</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46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8555</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355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130683</xdr:rowOff>
    </xdr:from>
    <xdr:to>
      <xdr:col>54</xdr:col>
      <xdr:colOff>189865</xdr:colOff>
      <xdr:row>98</xdr:row>
      <xdr:rowOff>134379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389733"/>
          <a:ext cx="1270" cy="154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138206</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134379</xdr:rowOff>
    </xdr:from>
    <xdr:to>
      <xdr:col>55</xdr:col>
      <xdr:colOff>88900</xdr:colOff>
      <xdr:row>98</xdr:row>
      <xdr:rowOff>134379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77360</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16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130683</xdr:rowOff>
    </xdr:from>
    <xdr:to>
      <xdr:col>55</xdr:col>
      <xdr:colOff>88900</xdr:colOff>
      <xdr:row>89</xdr:row>
      <xdr:rowOff>130683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38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145186</xdr:rowOff>
    </xdr:from>
    <xdr:to>
      <xdr:col>55</xdr:col>
      <xdr:colOff>0</xdr:colOff>
      <xdr:row>98</xdr:row>
      <xdr:rowOff>31674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775836"/>
          <a:ext cx="838200" cy="57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133239</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249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110362</xdr:rowOff>
    </xdr:from>
    <xdr:to>
      <xdr:col>55</xdr:col>
      <xdr:colOff>50800</xdr:colOff>
      <xdr:row>96</xdr:row>
      <xdr:rowOff>40512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9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33604</xdr:rowOff>
    </xdr:from>
    <xdr:to>
      <xdr:col>50</xdr:col>
      <xdr:colOff>114300</xdr:colOff>
      <xdr:row>98</xdr:row>
      <xdr:rowOff>31674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664254"/>
          <a:ext cx="889000" cy="169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129121</xdr:rowOff>
    </xdr:from>
    <xdr:to>
      <xdr:col>50</xdr:col>
      <xdr:colOff>165100</xdr:colOff>
      <xdr:row>96</xdr:row>
      <xdr:rowOff>59271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75798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19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120447</xdr:rowOff>
    </xdr:from>
    <xdr:to>
      <xdr:col>45</xdr:col>
      <xdr:colOff>177800</xdr:colOff>
      <xdr:row>97</xdr:row>
      <xdr:rowOff>33604</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579647"/>
          <a:ext cx="889000" cy="84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163982</xdr:rowOff>
    </xdr:from>
    <xdr:to>
      <xdr:col>46</xdr:col>
      <xdr:colOff>38100</xdr:colOff>
      <xdr:row>96</xdr:row>
      <xdr:rowOff>94132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110659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2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120447</xdr:rowOff>
    </xdr:from>
    <xdr:to>
      <xdr:col>41</xdr:col>
      <xdr:colOff>50800</xdr:colOff>
      <xdr:row>97</xdr:row>
      <xdr:rowOff>30429</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579647"/>
          <a:ext cx="889000" cy="8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17284</xdr:rowOff>
    </xdr:from>
    <xdr:to>
      <xdr:col>41</xdr:col>
      <xdr:colOff>101600</xdr:colOff>
      <xdr:row>96</xdr:row>
      <xdr:rowOff>118884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135411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25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129426</xdr:rowOff>
    </xdr:from>
    <xdr:to>
      <xdr:col>36</xdr:col>
      <xdr:colOff>165100</xdr:colOff>
      <xdr:row>96</xdr:row>
      <xdr:rowOff>59576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76103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19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94386</xdr:rowOff>
    </xdr:from>
    <xdr:to>
      <xdr:col>55</xdr:col>
      <xdr:colOff>50800</xdr:colOff>
      <xdr:row>98</xdr:row>
      <xdr:rowOff>24536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72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72813</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703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152324</xdr:rowOff>
    </xdr:from>
    <xdr:to>
      <xdr:col>50</xdr:col>
      <xdr:colOff>165100</xdr:colOff>
      <xdr:row>98</xdr:row>
      <xdr:rowOff>82474</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78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73601</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87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154254</xdr:rowOff>
    </xdr:from>
    <xdr:to>
      <xdr:col>46</xdr:col>
      <xdr:colOff>38100</xdr:colOff>
      <xdr:row>97</xdr:row>
      <xdr:rowOff>84404</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61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75531</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70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69647</xdr:rowOff>
    </xdr:from>
    <xdr:to>
      <xdr:col>41</xdr:col>
      <xdr:colOff>101600</xdr:colOff>
      <xdr:row>96</xdr:row>
      <xdr:rowOff>171247</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52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162374</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62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151079</xdr:rowOff>
    </xdr:from>
    <xdr:to>
      <xdr:col>36</xdr:col>
      <xdr:colOff>165100</xdr:colOff>
      <xdr:row>97</xdr:row>
      <xdr:rowOff>81229</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61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72356</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70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52489</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95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170616</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7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52489</xdr:rowOff>
    </xdr:from>
    <xdr:to>
      <xdr:col>86</xdr:col>
      <xdr:colOff>25400</xdr:colOff>
      <xdr:row>30</xdr:row>
      <xdr:rowOff>52489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9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108229</xdr:rowOff>
    </xdr:from>
    <xdr:to>
      <xdr:col>85</xdr:col>
      <xdr:colOff>127000</xdr:colOff>
      <xdr:row>39</xdr:row>
      <xdr:rowOff>16866</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451879"/>
          <a:ext cx="838200" cy="25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23004</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666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xdr:rowOff>
    </xdr:from>
    <xdr:to>
      <xdr:col>85</xdr:col>
      <xdr:colOff>177800</xdr:colOff>
      <xdr:row>38</xdr:row>
      <xdr:rowOff>101727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1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108229</xdr:rowOff>
    </xdr:from>
    <xdr:to>
      <xdr:col>81</xdr:col>
      <xdr:colOff>50800</xdr:colOff>
      <xdr:row>39</xdr:row>
      <xdr:rowOff>13741</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6451879"/>
          <a:ext cx="889000" cy="24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12662</xdr:rowOff>
    </xdr:from>
    <xdr:to>
      <xdr:col>81</xdr:col>
      <xdr:colOff>101600</xdr:colOff>
      <xdr:row>38</xdr:row>
      <xdr:rowOff>114262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105389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620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13741</xdr:rowOff>
    </xdr:from>
    <xdr:to>
      <xdr:col>76</xdr:col>
      <xdr:colOff>114300</xdr:colOff>
      <xdr:row>39</xdr:row>
      <xdr:rowOff>22276</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3703300" y="6700291"/>
          <a:ext cx="889000" cy="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32703</xdr:rowOff>
    </xdr:from>
    <xdr:to>
      <xdr:col>76</xdr:col>
      <xdr:colOff>165100</xdr:colOff>
      <xdr:row>38</xdr:row>
      <xdr:rowOff>134303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150830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129946</xdr:rowOff>
    </xdr:from>
    <xdr:to>
      <xdr:col>71</xdr:col>
      <xdr:colOff>177800</xdr:colOff>
      <xdr:row>39</xdr:row>
      <xdr:rowOff>22276</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645046"/>
          <a:ext cx="889000" cy="63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9919</xdr:rowOff>
    </xdr:from>
    <xdr:to>
      <xdr:col>72</xdr:col>
      <xdr:colOff>38100</xdr:colOff>
      <xdr:row>38</xdr:row>
      <xdr:rowOff>111519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128046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90919</xdr:rowOff>
    </xdr:from>
    <xdr:to>
      <xdr:col>67</xdr:col>
      <xdr:colOff>101600</xdr:colOff>
      <xdr:row>38</xdr:row>
      <xdr:rowOff>21069</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37596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137516</xdr:rowOff>
    </xdr:from>
    <xdr:to>
      <xdr:col>85</xdr:col>
      <xdr:colOff>177800</xdr:colOff>
      <xdr:row>39</xdr:row>
      <xdr:rowOff>67666</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5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52443</xdr:rowOff>
    </xdr:from>
    <xdr:ext cx="378565"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675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57429</xdr:rowOff>
    </xdr:from>
    <xdr:to>
      <xdr:col>81</xdr:col>
      <xdr:colOff>101600</xdr:colOff>
      <xdr:row>37</xdr:row>
      <xdr:rowOff>159029</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40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4106</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46428" y="617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134391</xdr:rowOff>
    </xdr:from>
    <xdr:to>
      <xdr:col>76</xdr:col>
      <xdr:colOff>165100</xdr:colOff>
      <xdr:row>39</xdr:row>
      <xdr:rowOff>64541</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4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55668</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3017" y="6742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142926</xdr:rowOff>
    </xdr:from>
    <xdr:to>
      <xdr:col>72</xdr:col>
      <xdr:colOff>38100</xdr:colOff>
      <xdr:row>39</xdr:row>
      <xdr:rowOff>73076</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5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64203</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14017" y="6750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79146</xdr:rowOff>
    </xdr:from>
    <xdr:to>
      <xdr:col>67</xdr:col>
      <xdr:colOff>101600</xdr:colOff>
      <xdr:row>39</xdr:row>
      <xdr:rowOff>9296</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59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423</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79428" y="6686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93621</xdr:rowOff>
    </xdr:from>
    <xdr:to>
      <xdr:col>85</xdr:col>
      <xdr:colOff>126364</xdr:colOff>
      <xdr:row>79</xdr:row>
      <xdr:rowOff>102846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95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106673</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6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102846</xdr:rowOff>
    </xdr:from>
    <xdr:to>
      <xdr:col>86</xdr:col>
      <xdr:colOff>25400</xdr:colOff>
      <xdr:row>79</xdr:row>
      <xdr:rowOff>102846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647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40298</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7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93621</xdr:rowOff>
    </xdr:from>
    <xdr:to>
      <xdr:col>86</xdr:col>
      <xdr:colOff>25400</xdr:colOff>
      <xdr:row>70</xdr:row>
      <xdr:rowOff>93621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9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42170</xdr:rowOff>
    </xdr:from>
    <xdr:to>
      <xdr:col>85</xdr:col>
      <xdr:colOff>127000</xdr:colOff>
      <xdr:row>77</xdr:row>
      <xdr:rowOff>47721</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243820"/>
          <a:ext cx="838200" cy="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149088</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836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126211</xdr:rowOff>
    </xdr:from>
    <xdr:to>
      <xdr:col>85</xdr:col>
      <xdr:colOff>177800</xdr:colOff>
      <xdr:row>76</xdr:row>
      <xdr:rowOff>56361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8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144157</xdr:rowOff>
    </xdr:from>
    <xdr:to>
      <xdr:col>81</xdr:col>
      <xdr:colOff>50800</xdr:colOff>
      <xdr:row>77</xdr:row>
      <xdr:rowOff>42170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3174357"/>
          <a:ext cx="889000" cy="69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124610</xdr:rowOff>
    </xdr:from>
    <xdr:to>
      <xdr:col>81</xdr:col>
      <xdr:colOff>101600</xdr:colOff>
      <xdr:row>76</xdr:row>
      <xdr:rowOff>54759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9833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71287</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75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144157</xdr:rowOff>
    </xdr:from>
    <xdr:to>
      <xdr:col>76</xdr:col>
      <xdr:colOff>114300</xdr:colOff>
      <xdr:row>76</xdr:row>
      <xdr:rowOff>157580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174357"/>
          <a:ext cx="889000" cy="13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142964</xdr:rowOff>
    </xdr:from>
    <xdr:to>
      <xdr:col>76</xdr:col>
      <xdr:colOff>165100</xdr:colOff>
      <xdr:row>76</xdr:row>
      <xdr:rowOff>73115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017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89641</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77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100022</xdr:rowOff>
    </xdr:from>
    <xdr:to>
      <xdr:col>71</xdr:col>
      <xdr:colOff>177800</xdr:colOff>
      <xdr:row>76</xdr:row>
      <xdr:rowOff>157580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814300" y="13130222"/>
          <a:ext cx="889000" cy="57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150475</xdr:rowOff>
    </xdr:from>
    <xdr:to>
      <xdr:col>72</xdr:col>
      <xdr:colOff>38100</xdr:colOff>
      <xdr:row>76</xdr:row>
      <xdr:rowOff>80625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97152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78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164714</xdr:rowOff>
    </xdr:from>
    <xdr:to>
      <xdr:col>67</xdr:col>
      <xdr:colOff>101600</xdr:colOff>
      <xdr:row>76</xdr:row>
      <xdr:rowOff>94864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2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111390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79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168371</xdr:rowOff>
    </xdr:from>
    <xdr:to>
      <xdr:col>85</xdr:col>
      <xdr:colOff>177800</xdr:colOff>
      <xdr:row>77</xdr:row>
      <xdr:rowOff>98521</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19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146798</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17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162820</xdr:rowOff>
    </xdr:from>
    <xdr:to>
      <xdr:col>81</xdr:col>
      <xdr:colOff>101600</xdr:colOff>
      <xdr:row>77</xdr:row>
      <xdr:rowOff>92970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19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84097</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28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93357</xdr:rowOff>
    </xdr:from>
    <xdr:to>
      <xdr:col>76</xdr:col>
      <xdr:colOff>165100</xdr:colOff>
      <xdr:row>77</xdr:row>
      <xdr:rowOff>23507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12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14634</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216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106780</xdr:rowOff>
    </xdr:from>
    <xdr:to>
      <xdr:col>72</xdr:col>
      <xdr:colOff>38100</xdr:colOff>
      <xdr:row>77</xdr:row>
      <xdr:rowOff>36930</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13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28057</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229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49222</xdr:rowOff>
    </xdr:from>
    <xdr:to>
      <xdr:col>67</xdr:col>
      <xdr:colOff>101600</xdr:colOff>
      <xdr:row>76</xdr:row>
      <xdr:rowOff>150822</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07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141949</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17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95845</xdr:rowOff>
    </xdr:from>
    <xdr:to>
      <xdr:col>85</xdr:col>
      <xdr:colOff>126364</xdr:colOff>
      <xdr:row>98</xdr:row>
      <xdr:rowOff>113978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26345"/>
          <a:ext cx="1269" cy="1389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117805</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1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113978</xdr:rowOff>
    </xdr:from>
    <xdr:to>
      <xdr:col>86</xdr:col>
      <xdr:colOff>25400</xdr:colOff>
      <xdr:row>98</xdr:row>
      <xdr:rowOff>113978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1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42522</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30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95845</xdr:rowOff>
    </xdr:from>
    <xdr:to>
      <xdr:col>86</xdr:col>
      <xdr:colOff>25400</xdr:colOff>
      <xdr:row>90</xdr:row>
      <xdr:rowOff>95845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2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72419</xdr:rowOff>
    </xdr:from>
    <xdr:to>
      <xdr:col>85</xdr:col>
      <xdr:colOff>127000</xdr:colOff>
      <xdr:row>97</xdr:row>
      <xdr:rowOff>48690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531619"/>
          <a:ext cx="838200" cy="147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158428</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617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8551</xdr:rowOff>
    </xdr:from>
    <xdr:to>
      <xdr:col>85</xdr:col>
      <xdr:colOff>177800</xdr:colOff>
      <xdr:row>97</xdr:row>
      <xdr:rowOff>110151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3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48690</xdr:rowOff>
    </xdr:from>
    <xdr:to>
      <xdr:col>81</xdr:col>
      <xdr:colOff>50800</xdr:colOff>
      <xdr:row>97</xdr:row>
      <xdr:rowOff>104130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679340"/>
          <a:ext cx="889000" cy="5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23895</xdr:rowOff>
    </xdr:from>
    <xdr:to>
      <xdr:col>81</xdr:col>
      <xdr:colOff>101600</xdr:colOff>
      <xdr:row>97</xdr:row>
      <xdr:rowOff>125495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5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116622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74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104130</xdr:rowOff>
    </xdr:from>
    <xdr:to>
      <xdr:col>76</xdr:col>
      <xdr:colOff>114300</xdr:colOff>
      <xdr:row>97</xdr:row>
      <xdr:rowOff>154358</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734780"/>
          <a:ext cx="889000" cy="50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21792</xdr:rowOff>
    </xdr:from>
    <xdr:to>
      <xdr:col>76</xdr:col>
      <xdr:colOff>165100</xdr:colOff>
      <xdr:row>97</xdr:row>
      <xdr:rowOff>123392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65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139919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42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154358</xdr:rowOff>
    </xdr:from>
    <xdr:to>
      <xdr:col>71</xdr:col>
      <xdr:colOff>177800</xdr:colOff>
      <xdr:row>98</xdr:row>
      <xdr:rowOff>32834</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785008"/>
          <a:ext cx="889000" cy="4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165517</xdr:rowOff>
    </xdr:from>
    <xdr:to>
      <xdr:col>72</xdr:col>
      <xdr:colOff>38100</xdr:colOff>
      <xdr:row>97</xdr:row>
      <xdr:rowOff>95667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6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112194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39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65821</xdr:rowOff>
    </xdr:from>
    <xdr:to>
      <xdr:col>67</xdr:col>
      <xdr:colOff>101600</xdr:colOff>
      <xdr:row>97</xdr:row>
      <xdr:rowOff>167421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69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12498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47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21619</xdr:rowOff>
    </xdr:from>
    <xdr:to>
      <xdr:col>85</xdr:col>
      <xdr:colOff>177800</xdr:colOff>
      <xdr:row>96</xdr:row>
      <xdr:rowOff>123219</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48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44496</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33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169340</xdr:rowOff>
    </xdr:from>
    <xdr:to>
      <xdr:col>81</xdr:col>
      <xdr:colOff>101600</xdr:colOff>
      <xdr:row>97</xdr:row>
      <xdr:rowOff>99490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62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116017</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40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53330</xdr:rowOff>
    </xdr:from>
    <xdr:to>
      <xdr:col>76</xdr:col>
      <xdr:colOff>165100</xdr:colOff>
      <xdr:row>97</xdr:row>
      <xdr:rowOff>154930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68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146057</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77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103558</xdr:rowOff>
    </xdr:from>
    <xdr:to>
      <xdr:col>72</xdr:col>
      <xdr:colOff>38100</xdr:colOff>
      <xdr:row>98</xdr:row>
      <xdr:rowOff>33708</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73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24835</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82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153484</xdr:rowOff>
    </xdr:from>
    <xdr:to>
      <xdr:col>67</xdr:col>
      <xdr:colOff>101600</xdr:colOff>
      <xdr:row>98</xdr:row>
      <xdr:rowOff>83634</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78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74761</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876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5695</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149195"/>
          <a:ext cx="1269" cy="1505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123822</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492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5695</xdr:rowOff>
    </xdr:from>
    <xdr:to>
      <xdr:col>116</xdr:col>
      <xdr:colOff>152400</xdr:colOff>
      <xdr:row>30</xdr:row>
      <xdr:rowOff>5695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149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121686</xdr:rowOff>
    </xdr:from>
    <xdr:to>
      <xdr:col>116</xdr:col>
      <xdr:colOff>63500</xdr:colOff>
      <xdr:row>38</xdr:row>
      <xdr:rowOff>129139</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1323300" y="6636786"/>
          <a:ext cx="838200" cy="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49872</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22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26995</xdr:rowOff>
    </xdr:from>
    <xdr:to>
      <xdr:col>116</xdr:col>
      <xdr:colOff>114300</xdr:colOff>
      <xdr:row>37</xdr:row>
      <xdr:rowOff>128595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37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129139</xdr:rowOff>
    </xdr:from>
    <xdr:to>
      <xdr:col>111</xdr:col>
      <xdr:colOff>177800</xdr:colOff>
      <xdr:row>38</xdr:row>
      <xdr:rowOff>129276</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0434300" y="6644239"/>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xdr:rowOff>
    </xdr:from>
    <xdr:to>
      <xdr:col>112</xdr:col>
      <xdr:colOff>38100</xdr:colOff>
      <xdr:row>37</xdr:row>
      <xdr:rowOff>103220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34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119747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12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126761</xdr:rowOff>
    </xdr:from>
    <xdr:to>
      <xdr:col>107</xdr:col>
      <xdr:colOff>50800</xdr:colOff>
      <xdr:row>38</xdr:row>
      <xdr:rowOff>129276</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641861"/>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4592</xdr:rowOff>
    </xdr:from>
    <xdr:to>
      <xdr:col>107</xdr:col>
      <xdr:colOff>101600</xdr:colOff>
      <xdr:row>37</xdr:row>
      <xdr:rowOff>106192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4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122719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12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121641</xdr:rowOff>
    </xdr:from>
    <xdr:to>
      <xdr:col>102</xdr:col>
      <xdr:colOff>114300</xdr:colOff>
      <xdr:row>38</xdr:row>
      <xdr:rowOff>126761</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636741"/>
          <a:ext cx="889000" cy="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27544</xdr:rowOff>
    </xdr:from>
    <xdr:to>
      <xdr:col>102</xdr:col>
      <xdr:colOff>165100</xdr:colOff>
      <xdr:row>37</xdr:row>
      <xdr:rowOff>129144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37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145671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146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50267</xdr:rowOff>
    </xdr:from>
    <xdr:to>
      <xdr:col>98</xdr:col>
      <xdr:colOff>38100</xdr:colOff>
      <xdr:row>37</xdr:row>
      <xdr:rowOff>151867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3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168394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169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70886</xdr:rowOff>
    </xdr:from>
    <xdr:to>
      <xdr:col>116</xdr:col>
      <xdr:colOff>114300</xdr:colOff>
      <xdr:row>39</xdr:row>
      <xdr:rowOff>1036</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58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157263</xdr:rowOff>
    </xdr:from>
    <xdr:ext cx="378565"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500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78339</xdr:rowOff>
    </xdr:from>
    <xdr:to>
      <xdr:col>112</xdr:col>
      <xdr:colOff>38100</xdr:colOff>
      <xdr:row>39</xdr:row>
      <xdr:rowOff>8489</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59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171066</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34017" y="6686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78476</xdr:rowOff>
    </xdr:from>
    <xdr:to>
      <xdr:col>107</xdr:col>
      <xdr:colOff>101600</xdr:colOff>
      <xdr:row>39</xdr:row>
      <xdr:rowOff>8626</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59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171203</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245017" y="66863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75961</xdr:rowOff>
    </xdr:from>
    <xdr:to>
      <xdr:col>102</xdr:col>
      <xdr:colOff>165100</xdr:colOff>
      <xdr:row>39</xdr:row>
      <xdr:rowOff>6111</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59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168688</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6017" y="6683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70841</xdr:rowOff>
    </xdr:from>
    <xdr:to>
      <xdr:col>98</xdr:col>
      <xdr:colOff>38100</xdr:colOff>
      <xdr:row>39</xdr:row>
      <xdr:rowOff>991</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58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163568</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67017" y="6678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153606</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97556"/>
          <a:ext cx="1269" cy="1262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100283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153606</xdr:rowOff>
    </xdr:from>
    <xdr:to>
      <xdr:col>116</xdr:col>
      <xdr:colOff>152400</xdr:colOff>
      <xdr:row>51</xdr:row>
      <xdr:rowOff>153606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97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170142</xdr:rowOff>
    </xdr:from>
    <xdr:to>
      <xdr:col>116</xdr:col>
      <xdr:colOff>63500</xdr:colOff>
      <xdr:row>58</xdr:row>
      <xdr:rowOff>171171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10114242"/>
          <a:ext cx="8382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165460</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66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142583</xdr:rowOff>
    </xdr:from>
    <xdr:to>
      <xdr:col>116</xdr:col>
      <xdr:colOff>114300</xdr:colOff>
      <xdr:row>58</xdr:row>
      <xdr:rowOff>72733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1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171171</xdr:rowOff>
    </xdr:from>
    <xdr:to>
      <xdr:col>111</xdr:col>
      <xdr:colOff>177800</xdr:colOff>
      <xdr:row>59</xdr:row>
      <xdr:rowOff>368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10115271"/>
          <a:ext cx="889000" cy="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123609</xdr:rowOff>
    </xdr:from>
    <xdr:to>
      <xdr:col>112</xdr:col>
      <xdr:colOff>38100</xdr:colOff>
      <xdr:row>58</xdr:row>
      <xdr:rowOff>53759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70286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7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368</xdr:rowOff>
    </xdr:from>
    <xdr:to>
      <xdr:col>107</xdr:col>
      <xdr:colOff>50800</xdr:colOff>
      <xdr:row>59</xdr:row>
      <xdr:rowOff>901</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10115918"/>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138240</xdr:rowOff>
    </xdr:from>
    <xdr:to>
      <xdr:col>107</xdr:col>
      <xdr:colOff>101600</xdr:colOff>
      <xdr:row>58</xdr:row>
      <xdr:rowOff>68390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84917</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901</xdr:rowOff>
    </xdr:from>
    <xdr:to>
      <xdr:col>102</xdr:col>
      <xdr:colOff>114300</xdr:colOff>
      <xdr:row>59</xdr:row>
      <xdr:rowOff>1663</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10116451"/>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106311</xdr:rowOff>
    </xdr:from>
    <xdr:to>
      <xdr:col>102</xdr:col>
      <xdr:colOff>165100</xdr:colOff>
      <xdr:row>58</xdr:row>
      <xdr:rowOff>36461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52988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110084</xdr:rowOff>
    </xdr:from>
    <xdr:to>
      <xdr:col>98</xdr:col>
      <xdr:colOff>38100</xdr:colOff>
      <xdr:row>58</xdr:row>
      <xdr:rowOff>40234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56761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119342</xdr:rowOff>
    </xdr:from>
    <xdr:to>
      <xdr:col>116</xdr:col>
      <xdr:colOff>114300</xdr:colOff>
      <xdr:row>59</xdr:row>
      <xdr:rowOff>49492</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6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34269</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78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120371</xdr:rowOff>
    </xdr:from>
    <xdr:to>
      <xdr:col>112</xdr:col>
      <xdr:colOff>38100</xdr:colOff>
      <xdr:row>59</xdr:row>
      <xdr:rowOff>50521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6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41648</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10157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121018</xdr:rowOff>
    </xdr:from>
    <xdr:to>
      <xdr:col>107</xdr:col>
      <xdr:colOff>101600</xdr:colOff>
      <xdr:row>59</xdr:row>
      <xdr:rowOff>51168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6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42295</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10157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121551</xdr:rowOff>
    </xdr:from>
    <xdr:to>
      <xdr:col>102</xdr:col>
      <xdr:colOff>165100</xdr:colOff>
      <xdr:row>59</xdr:row>
      <xdr:rowOff>51701</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6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42828</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1015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122313</xdr:rowOff>
    </xdr:from>
    <xdr:to>
      <xdr:col>98</xdr:col>
      <xdr:colOff>38100</xdr:colOff>
      <xdr:row>59</xdr:row>
      <xdr:rowOff>52463</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6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43590</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10159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17628</xdr:rowOff>
    </xdr:from>
    <xdr:to>
      <xdr:col>116</xdr:col>
      <xdr:colOff>62864</xdr:colOff>
      <xdr:row>78</xdr:row>
      <xdr:rowOff>79235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90578"/>
          <a:ext cx="1269" cy="126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83062</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45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79235</xdr:rowOff>
    </xdr:from>
    <xdr:to>
      <xdr:col>116</xdr:col>
      <xdr:colOff>152400</xdr:colOff>
      <xdr:row>78</xdr:row>
      <xdr:rowOff>79235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45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135755</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6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17628</xdr:rowOff>
    </xdr:from>
    <xdr:to>
      <xdr:col>116</xdr:col>
      <xdr:colOff>152400</xdr:colOff>
      <xdr:row>71</xdr:row>
      <xdr:rowOff>17628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90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5832</xdr:rowOff>
    </xdr:from>
    <xdr:to>
      <xdr:col>116</xdr:col>
      <xdr:colOff>63500</xdr:colOff>
      <xdr:row>74</xdr:row>
      <xdr:rowOff>71920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693132"/>
          <a:ext cx="838200" cy="6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169991</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57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20114</xdr:rowOff>
    </xdr:from>
    <xdr:to>
      <xdr:col>116</xdr:col>
      <xdr:colOff>114300</xdr:colOff>
      <xdr:row>75</xdr:row>
      <xdr:rowOff>121714</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87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71920</xdr:rowOff>
    </xdr:from>
    <xdr:to>
      <xdr:col>111</xdr:col>
      <xdr:colOff>177800</xdr:colOff>
      <xdr:row>74</xdr:row>
      <xdr:rowOff>81864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759220"/>
          <a:ext cx="889000" cy="9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27109</xdr:rowOff>
    </xdr:from>
    <xdr:to>
      <xdr:col>112</xdr:col>
      <xdr:colOff>38100</xdr:colOff>
      <xdr:row>75</xdr:row>
      <xdr:rowOff>128709</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88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119837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97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81864</xdr:rowOff>
    </xdr:from>
    <xdr:to>
      <xdr:col>107</xdr:col>
      <xdr:colOff>50800</xdr:colOff>
      <xdr:row>74</xdr:row>
      <xdr:rowOff>100564</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769164"/>
          <a:ext cx="889000" cy="18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34859</xdr:rowOff>
    </xdr:from>
    <xdr:to>
      <xdr:col>107</xdr:col>
      <xdr:colOff>101600</xdr:colOff>
      <xdr:row>75</xdr:row>
      <xdr:rowOff>136459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127585</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98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100564</xdr:rowOff>
    </xdr:from>
    <xdr:to>
      <xdr:col>102</xdr:col>
      <xdr:colOff>114300</xdr:colOff>
      <xdr:row>74</xdr:row>
      <xdr:rowOff>130053</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787864"/>
          <a:ext cx="889000" cy="29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46700</xdr:rowOff>
    </xdr:from>
    <xdr:to>
      <xdr:col>102</xdr:col>
      <xdr:colOff>165100</xdr:colOff>
      <xdr:row>75</xdr:row>
      <xdr:rowOff>148301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054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139428</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99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66200</xdr:rowOff>
    </xdr:from>
    <xdr:to>
      <xdr:col>98</xdr:col>
      <xdr:colOff>38100</xdr:colOff>
      <xdr:row>75</xdr:row>
      <xdr:rowOff>167801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249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158928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301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126482</xdr:rowOff>
    </xdr:from>
    <xdr:to>
      <xdr:col>116</xdr:col>
      <xdr:colOff>114300</xdr:colOff>
      <xdr:row>74</xdr:row>
      <xdr:rowOff>56632</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64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149359</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49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21120</xdr:rowOff>
    </xdr:from>
    <xdr:to>
      <xdr:col>112</xdr:col>
      <xdr:colOff>38100</xdr:colOff>
      <xdr:row>74</xdr:row>
      <xdr:rowOff>122720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7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139247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483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31064</xdr:rowOff>
    </xdr:from>
    <xdr:to>
      <xdr:col>107</xdr:col>
      <xdr:colOff>101600</xdr:colOff>
      <xdr:row>74</xdr:row>
      <xdr:rowOff>132664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71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149191</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493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49764</xdr:rowOff>
    </xdr:from>
    <xdr:to>
      <xdr:col>102</xdr:col>
      <xdr:colOff>165100</xdr:colOff>
      <xdr:row>74</xdr:row>
      <xdr:rowOff>151364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73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167891</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512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79253</xdr:rowOff>
    </xdr:from>
    <xdr:to>
      <xdr:col>98</xdr:col>
      <xdr:colOff>38100</xdr:colOff>
      <xdr:row>75</xdr:row>
      <xdr:rowOff>9403</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76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25930</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541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人件費の住民一人当たりのコストは、前年度から</a:t>
          </a:r>
          <a:r>
            <a:rPr kumimoji="1" lang="ja-JP" altLang="en-US" sz="1100">
              <a:solidFill>
                <a:schemeClr val="dk1"/>
              </a:solidFill>
              <a:effectLst/>
              <a:latin typeface="+mn-lt"/>
              <a:ea typeface="+mn-ea"/>
              <a:cs typeface="+mn-cs"/>
            </a:rPr>
            <a:t>１４，３０８</a:t>
          </a:r>
          <a:r>
            <a:rPr kumimoji="1" lang="ja-JP" altLang="ja-JP" sz="1100">
              <a:solidFill>
                <a:schemeClr val="dk1"/>
              </a:solidFill>
              <a:effectLst/>
              <a:latin typeface="+mn-lt"/>
              <a:ea typeface="+mn-ea"/>
              <a:cs typeface="+mn-cs"/>
            </a:rPr>
            <a:t>円増加している。これは、</a:t>
          </a:r>
          <a:r>
            <a:rPr kumimoji="1" lang="ja-JP" altLang="en-US" sz="1100">
              <a:solidFill>
                <a:schemeClr val="dk1"/>
              </a:solidFill>
              <a:effectLst/>
              <a:latin typeface="+mn-lt"/>
              <a:ea typeface="+mn-ea"/>
              <a:cs typeface="+mn-cs"/>
            </a:rPr>
            <a:t>退職手当、</a:t>
          </a:r>
          <a:r>
            <a:rPr kumimoji="1" lang="ja-JP" altLang="ja-JP" sz="1100">
              <a:solidFill>
                <a:schemeClr val="dk1"/>
              </a:solidFill>
              <a:effectLst/>
              <a:latin typeface="+mn-lt"/>
              <a:ea typeface="+mn-ea"/>
              <a:cs typeface="+mn-cs"/>
            </a:rPr>
            <a:t>職員基本給の増加が主な要因である。</a:t>
          </a:r>
          <a:endParaRPr lang="ja-JP" altLang="ja-JP" sz="1400">
            <a:effectLst/>
          </a:endParaRPr>
        </a:p>
        <a:p>
          <a:r>
            <a:rPr kumimoji="1" lang="ja-JP" altLang="ja-JP" sz="1100">
              <a:solidFill>
                <a:schemeClr val="dk1"/>
              </a:solidFill>
              <a:effectLst/>
              <a:latin typeface="+mn-lt"/>
              <a:ea typeface="+mn-ea"/>
              <a:cs typeface="+mn-cs"/>
            </a:rPr>
            <a:t>扶助費の住民一人当たりのコストは、１５</a:t>
          </a:r>
          <a:r>
            <a:rPr kumimoji="1" lang="ja-JP" altLang="en-US" sz="1100">
              <a:solidFill>
                <a:schemeClr val="dk1"/>
              </a:solidFill>
              <a:effectLst/>
              <a:latin typeface="+mn-lt"/>
              <a:ea typeface="+mn-ea"/>
              <a:cs typeface="+mn-cs"/>
            </a:rPr>
            <a:t>７，９９５</a:t>
          </a:r>
          <a:r>
            <a:rPr kumimoji="1" lang="ja-JP" altLang="ja-JP" sz="1100">
              <a:solidFill>
                <a:schemeClr val="dk1"/>
              </a:solidFill>
              <a:effectLst/>
              <a:latin typeface="+mn-lt"/>
              <a:ea typeface="+mn-ea"/>
              <a:cs typeface="+mn-cs"/>
            </a:rPr>
            <a:t>円と類似団体と比較して高い数値となっている。これは、障害者福祉費の増加傾向が止まらないこと。また、独自施策である副食費の助成等の児童福祉や食の自立支援事業など生涯現役社会づくりに取り組んでいるためである。</a:t>
          </a:r>
          <a:endParaRPr lang="ja-JP" altLang="ja-JP" sz="1400">
            <a:effectLst/>
          </a:endParaRPr>
        </a:p>
        <a:p>
          <a:r>
            <a:rPr kumimoji="1" lang="ja-JP" altLang="en-US" sz="1100">
              <a:solidFill>
                <a:schemeClr val="dk1"/>
              </a:solidFill>
              <a:effectLst/>
              <a:latin typeface="+mn-lt"/>
              <a:ea typeface="+mn-ea"/>
              <a:cs typeface="+mn-cs"/>
            </a:rPr>
            <a:t>普通建設事業費（うち新規整備）</a:t>
          </a:r>
          <a:r>
            <a:rPr kumimoji="1" lang="ja-JP" altLang="ja-JP" sz="1100">
              <a:solidFill>
                <a:schemeClr val="dk1"/>
              </a:solidFill>
              <a:effectLst/>
              <a:latin typeface="+mn-lt"/>
              <a:ea typeface="+mn-ea"/>
              <a:cs typeface="+mn-cs"/>
            </a:rPr>
            <a:t>の住民一人当たりのコストは、前年度から</a:t>
          </a:r>
          <a:r>
            <a:rPr kumimoji="1" lang="ja-JP" altLang="en-US" sz="1100">
              <a:solidFill>
                <a:schemeClr val="dk1"/>
              </a:solidFill>
              <a:effectLst/>
              <a:latin typeface="+mn-lt"/>
              <a:ea typeface="+mn-ea"/>
              <a:cs typeface="+mn-cs"/>
            </a:rPr>
            <a:t>１５，２３５</a:t>
          </a:r>
          <a:r>
            <a:rPr kumimoji="1" lang="ja-JP" altLang="ja-JP" sz="1100">
              <a:solidFill>
                <a:schemeClr val="dk1"/>
              </a:solidFill>
              <a:effectLst/>
              <a:latin typeface="+mn-lt"/>
              <a:ea typeface="+mn-ea"/>
              <a:cs typeface="+mn-cs"/>
            </a:rPr>
            <a:t>円増加している。これは、</a:t>
          </a:r>
          <a:r>
            <a:rPr kumimoji="1" lang="ja-JP" altLang="en-US" sz="1100">
              <a:solidFill>
                <a:schemeClr val="dk1"/>
              </a:solidFill>
              <a:effectLst/>
              <a:latin typeface="+mn-lt"/>
              <a:ea typeface="+mn-ea"/>
              <a:cs typeface="+mn-cs"/>
            </a:rPr>
            <a:t>義務教育学校整備事業</a:t>
          </a:r>
          <a:r>
            <a:rPr kumimoji="1" lang="ja-JP" altLang="ja-JP" sz="1100">
              <a:solidFill>
                <a:schemeClr val="dk1"/>
              </a:solidFill>
              <a:effectLst/>
              <a:latin typeface="+mn-lt"/>
              <a:ea typeface="+mn-ea"/>
              <a:cs typeface="+mn-cs"/>
            </a:rPr>
            <a:t>による増加が主な原因である。</a:t>
          </a:r>
          <a:endParaRPr lang="ja-JP" altLang="ja-JP" sz="1400">
            <a:effectLst/>
          </a:endParaRPr>
        </a:p>
        <a:p>
          <a:r>
            <a:rPr kumimoji="1" lang="ja-JP" altLang="ja-JP" sz="1100">
              <a:solidFill>
                <a:schemeClr val="dk1"/>
              </a:solidFill>
              <a:effectLst/>
              <a:latin typeface="+mn-lt"/>
              <a:ea typeface="+mn-ea"/>
              <a:cs typeface="+mn-cs"/>
            </a:rPr>
            <a:t>積立金の住民一人当たりのコストは、前年度から</a:t>
          </a:r>
          <a:r>
            <a:rPr kumimoji="1" lang="ja-JP" altLang="en-US" sz="1100">
              <a:solidFill>
                <a:schemeClr val="dk1"/>
              </a:solidFill>
              <a:effectLst/>
              <a:latin typeface="+mn-lt"/>
              <a:ea typeface="+mn-ea"/>
              <a:cs typeface="+mn-cs"/>
            </a:rPr>
            <a:t>１６，１５５</a:t>
          </a:r>
          <a:r>
            <a:rPr kumimoji="1" lang="ja-JP" altLang="ja-JP" sz="1100">
              <a:solidFill>
                <a:schemeClr val="dk1"/>
              </a:solidFill>
              <a:effectLst/>
              <a:latin typeface="+mn-lt"/>
              <a:ea typeface="+mn-ea"/>
              <a:cs typeface="+mn-cs"/>
            </a:rPr>
            <a:t>円増加している。これは、学校再編成に備えるための</a:t>
          </a:r>
          <a:r>
            <a:rPr kumimoji="1" lang="ja-JP" altLang="en-US" sz="1100">
              <a:solidFill>
                <a:schemeClr val="dk1"/>
              </a:solidFill>
              <a:effectLst/>
              <a:latin typeface="+mn-lt"/>
              <a:ea typeface="+mn-ea"/>
              <a:cs typeface="+mn-cs"/>
            </a:rPr>
            <a:t>学校施設整備</a:t>
          </a:r>
          <a:r>
            <a:rPr kumimoji="1" lang="ja-JP" altLang="ja-JP" sz="1100">
              <a:solidFill>
                <a:schemeClr val="dk1"/>
              </a:solidFill>
              <a:effectLst/>
              <a:latin typeface="+mn-lt"/>
              <a:ea typeface="+mn-ea"/>
              <a:cs typeface="+mn-cs"/>
            </a:rPr>
            <a:t>基金への積立を行ったことによるものである。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福岡県豊前市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23,322
22,826
111.01
15,311,170
14,741,778
549,492
7,345,586
7,114,821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70358</xdr:rowOff>
    </xdr:from>
    <xdr:to>
      <xdr:col>24</xdr:col>
      <xdr:colOff>62865</xdr:colOff>
      <xdr:row>38</xdr:row>
      <xdr:rowOff>4064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85308"/>
          <a:ext cx="127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7891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4064</xdr:rowOff>
    </xdr:from>
    <xdr:to>
      <xdr:col>24</xdr:col>
      <xdr:colOff>152400</xdr:colOff>
      <xdr:row>38</xdr:row>
      <xdr:rowOff>4064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17035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6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70358</xdr:rowOff>
    </xdr:from>
    <xdr:to>
      <xdr:col>24</xdr:col>
      <xdr:colOff>152400</xdr:colOff>
      <xdr:row>31</xdr:row>
      <xdr:rowOff>70358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8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51308</xdr:rowOff>
    </xdr:from>
    <xdr:to>
      <xdr:col>24</xdr:col>
      <xdr:colOff>63500</xdr:colOff>
      <xdr:row>35</xdr:row>
      <xdr:rowOff>106934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52058"/>
          <a:ext cx="838200" cy="5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129430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30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151003</xdr:rowOff>
    </xdr:from>
    <xdr:to>
      <xdr:col>24</xdr:col>
      <xdr:colOff>114300</xdr:colOff>
      <xdr:row>36</xdr:row>
      <xdr:rowOff>81153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5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69405</xdr:rowOff>
    </xdr:from>
    <xdr:to>
      <xdr:col>19</xdr:col>
      <xdr:colOff>177800</xdr:colOff>
      <xdr:row>35</xdr:row>
      <xdr:rowOff>106934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70155"/>
          <a:ext cx="889000" cy="37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4699</xdr:rowOff>
    </xdr:from>
    <xdr:to>
      <xdr:col>20</xdr:col>
      <xdr:colOff>38100</xdr:colOff>
      <xdr:row>36</xdr:row>
      <xdr:rowOff>106299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97426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6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69405</xdr:rowOff>
    </xdr:from>
    <xdr:to>
      <xdr:col>15</xdr:col>
      <xdr:colOff>50800</xdr:colOff>
      <xdr:row>35</xdr:row>
      <xdr:rowOff>101219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70155"/>
          <a:ext cx="889000" cy="3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14986</xdr:rowOff>
    </xdr:from>
    <xdr:to>
      <xdr:col>15</xdr:col>
      <xdr:colOff>101600</xdr:colOff>
      <xdr:row>36</xdr:row>
      <xdr:rowOff>116586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107713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7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45403</xdr:rowOff>
    </xdr:from>
    <xdr:to>
      <xdr:col>10</xdr:col>
      <xdr:colOff>114300</xdr:colOff>
      <xdr:row>35</xdr:row>
      <xdr:rowOff>101219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46153"/>
          <a:ext cx="889000" cy="55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xdr:rowOff>
    </xdr:from>
    <xdr:to>
      <xdr:col>10</xdr:col>
      <xdr:colOff>165100</xdr:colOff>
      <xdr:row>36</xdr:row>
      <xdr:rowOff>110490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101617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7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118381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508</xdr:rowOff>
    </xdr:from>
    <xdr:to>
      <xdr:col>24</xdr:col>
      <xdr:colOff>114300</xdr:colOff>
      <xdr:row>35</xdr:row>
      <xdr:rowOff>102108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0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23385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52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56134</xdr:rowOff>
    </xdr:from>
    <xdr:to>
      <xdr:col>20</xdr:col>
      <xdr:colOff>38100</xdr:colOff>
      <xdr:row>35</xdr:row>
      <xdr:rowOff>157734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5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2811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3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18605</xdr:rowOff>
    </xdr:from>
    <xdr:to>
      <xdr:col>15</xdr:col>
      <xdr:colOff>101600</xdr:colOff>
      <xdr:row>35</xdr:row>
      <xdr:rowOff>120205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1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136732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94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50419</xdr:rowOff>
    </xdr:from>
    <xdr:to>
      <xdr:col>10</xdr:col>
      <xdr:colOff>165100</xdr:colOff>
      <xdr:row>35</xdr:row>
      <xdr:rowOff>152019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5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168546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2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166053</xdr:rowOff>
    </xdr:from>
    <xdr:to>
      <xdr:col>6</xdr:col>
      <xdr:colOff>38100</xdr:colOff>
      <xdr:row>35</xdr:row>
      <xdr:rowOff>96203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95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112730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70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69493</xdr:rowOff>
    </xdr:from>
    <xdr:to>
      <xdr:col>24</xdr:col>
      <xdr:colOff>62865</xdr:colOff>
      <xdr:row>58</xdr:row>
      <xdr:rowOff>35340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3443"/>
          <a:ext cx="1270" cy="1165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39167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35340</xdr:rowOff>
    </xdr:from>
    <xdr:to>
      <xdr:col>24</xdr:col>
      <xdr:colOff>152400</xdr:colOff>
      <xdr:row>58</xdr:row>
      <xdr:rowOff>35340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16170</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69493</xdr:rowOff>
    </xdr:from>
    <xdr:to>
      <xdr:col>24</xdr:col>
      <xdr:colOff>152400</xdr:colOff>
      <xdr:row>51</xdr:row>
      <xdr:rowOff>69493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3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6521</xdr:rowOff>
    </xdr:from>
    <xdr:to>
      <xdr:col>24</xdr:col>
      <xdr:colOff>63500</xdr:colOff>
      <xdr:row>57</xdr:row>
      <xdr:rowOff>57004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79171"/>
          <a:ext cx="838200" cy="5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141484</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712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118607</xdr:rowOff>
    </xdr:from>
    <xdr:to>
      <xdr:col>24</xdr:col>
      <xdr:colOff>114300</xdr:colOff>
      <xdr:row>57</xdr:row>
      <xdr:rowOff>48757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1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57004</xdr:rowOff>
    </xdr:from>
    <xdr:to>
      <xdr:col>19</xdr:col>
      <xdr:colOff>177800</xdr:colOff>
      <xdr:row>57</xdr:row>
      <xdr:rowOff>103223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29654"/>
          <a:ext cx="889000" cy="4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151936</xdr:rowOff>
    </xdr:from>
    <xdr:to>
      <xdr:col>20</xdr:col>
      <xdr:colOff>38100</xdr:colOff>
      <xdr:row>57</xdr:row>
      <xdr:rowOff>82086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98613</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57727</xdr:rowOff>
    </xdr:from>
    <xdr:to>
      <xdr:col>15</xdr:col>
      <xdr:colOff>50800</xdr:colOff>
      <xdr:row>57</xdr:row>
      <xdr:rowOff>103223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30377"/>
          <a:ext cx="889000" cy="4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151769</xdr:rowOff>
    </xdr:from>
    <xdr:to>
      <xdr:col>15</xdr:col>
      <xdr:colOff>101600</xdr:colOff>
      <xdr:row>57</xdr:row>
      <xdr:rowOff>81919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98446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2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99878</xdr:rowOff>
    </xdr:from>
    <xdr:to>
      <xdr:col>10</xdr:col>
      <xdr:colOff>114300</xdr:colOff>
      <xdr:row>57</xdr:row>
      <xdr:rowOff>57727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529628"/>
          <a:ext cx="889000" cy="300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166258</xdr:rowOff>
    </xdr:from>
    <xdr:to>
      <xdr:col>10</xdr:col>
      <xdr:colOff>165100</xdr:colOff>
      <xdr:row>57</xdr:row>
      <xdr:rowOff>96408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112935</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54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139962</xdr:rowOff>
    </xdr:from>
    <xdr:to>
      <xdr:col>6</xdr:col>
      <xdr:colOff>38100</xdr:colOff>
      <xdr:row>55</xdr:row>
      <xdr:rowOff>70112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86639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17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127171</xdr:rowOff>
    </xdr:from>
    <xdr:to>
      <xdr:col>24</xdr:col>
      <xdr:colOff>114300</xdr:colOff>
      <xdr:row>57</xdr:row>
      <xdr:rowOff>57321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2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105598</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0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6204</xdr:rowOff>
    </xdr:from>
    <xdr:to>
      <xdr:col>20</xdr:col>
      <xdr:colOff>38100</xdr:colOff>
      <xdr:row>57</xdr:row>
      <xdr:rowOff>107804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7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98931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87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52423</xdr:rowOff>
    </xdr:from>
    <xdr:to>
      <xdr:col>15</xdr:col>
      <xdr:colOff>101600</xdr:colOff>
      <xdr:row>57</xdr:row>
      <xdr:rowOff>154023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2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145150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1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6927</xdr:rowOff>
    </xdr:from>
    <xdr:to>
      <xdr:col>10</xdr:col>
      <xdr:colOff>165100</xdr:colOff>
      <xdr:row>57</xdr:row>
      <xdr:rowOff>108527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7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99654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87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49078</xdr:rowOff>
    </xdr:from>
    <xdr:to>
      <xdr:col>6</xdr:col>
      <xdr:colOff>38100</xdr:colOff>
      <xdr:row>55</xdr:row>
      <xdr:rowOff>150678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47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141805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571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47988</xdr:rowOff>
    </xdr:from>
    <xdr:to>
      <xdr:col>24</xdr:col>
      <xdr:colOff>62865</xdr:colOff>
      <xdr:row>79</xdr:row>
      <xdr:rowOff>60398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20938"/>
          <a:ext cx="1270" cy="138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64225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6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60398</xdr:rowOff>
    </xdr:from>
    <xdr:to>
      <xdr:col>24</xdr:col>
      <xdr:colOff>152400</xdr:colOff>
      <xdr:row>79</xdr:row>
      <xdr:rowOff>60398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60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166115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6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280,675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47988</xdr:rowOff>
    </xdr:from>
    <xdr:to>
      <xdr:col>24</xdr:col>
      <xdr:colOff>152400</xdr:colOff>
      <xdr:row>71</xdr:row>
      <xdr:rowOff>47988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2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3324</xdr:rowOff>
    </xdr:from>
    <xdr:to>
      <xdr:col>24</xdr:col>
      <xdr:colOff>63500</xdr:colOff>
      <xdr:row>73</xdr:row>
      <xdr:rowOff>158597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519174"/>
          <a:ext cx="838200" cy="15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65389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955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86962</xdr:rowOff>
    </xdr:from>
    <xdr:to>
      <xdr:col>24</xdr:col>
      <xdr:colOff>114300</xdr:colOff>
      <xdr:row>77</xdr:row>
      <xdr:rowOff>17112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17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158597</xdr:rowOff>
    </xdr:from>
    <xdr:to>
      <xdr:col>19</xdr:col>
      <xdr:colOff>177800</xdr:colOff>
      <xdr:row>75</xdr:row>
      <xdr:rowOff>30331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674447"/>
          <a:ext cx="889000" cy="214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26873</xdr:rowOff>
    </xdr:from>
    <xdr:to>
      <xdr:col>20</xdr:col>
      <xdr:colOff>38100</xdr:colOff>
      <xdr:row>77</xdr:row>
      <xdr:rowOff>128473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2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119600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321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104757</xdr:rowOff>
    </xdr:from>
    <xdr:to>
      <xdr:col>15</xdr:col>
      <xdr:colOff>50800</xdr:colOff>
      <xdr:row>75</xdr:row>
      <xdr:rowOff>30331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2792057"/>
          <a:ext cx="889000" cy="97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146779</xdr:rowOff>
    </xdr:from>
    <xdr:to>
      <xdr:col>15</xdr:col>
      <xdr:colOff>101600</xdr:colOff>
      <xdr:row>78</xdr:row>
      <xdr:rowOff>76929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34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68056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44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104757</xdr:rowOff>
    </xdr:from>
    <xdr:to>
      <xdr:col>10</xdr:col>
      <xdr:colOff>114300</xdr:colOff>
      <xdr:row>76</xdr:row>
      <xdr:rowOff>93011</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792057"/>
          <a:ext cx="889000" cy="331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44715</xdr:rowOff>
    </xdr:from>
    <xdr:to>
      <xdr:col>10</xdr:col>
      <xdr:colOff>165100</xdr:colOff>
      <xdr:row>77</xdr:row>
      <xdr:rowOff>146315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137442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39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144418</xdr:rowOff>
    </xdr:from>
    <xdr:to>
      <xdr:col>6</xdr:col>
      <xdr:colOff>38100</xdr:colOff>
      <xdr:row>79</xdr:row>
      <xdr:rowOff>74568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5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65695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61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123974</xdr:rowOff>
    </xdr:from>
    <xdr:to>
      <xdr:col>24</xdr:col>
      <xdr:colOff>114300</xdr:colOff>
      <xdr:row>73</xdr:row>
      <xdr:rowOff>54124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46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146851</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319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107797</xdr:rowOff>
    </xdr:from>
    <xdr:to>
      <xdr:col>20</xdr:col>
      <xdr:colOff>38100</xdr:colOff>
      <xdr:row>74</xdr:row>
      <xdr:rowOff>37947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62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54474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398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150981</xdr:rowOff>
    </xdr:from>
    <xdr:to>
      <xdr:col>15</xdr:col>
      <xdr:colOff>101600</xdr:colOff>
      <xdr:row>75</xdr:row>
      <xdr:rowOff>81131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83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97658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61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53957</xdr:rowOff>
    </xdr:from>
    <xdr:to>
      <xdr:col>10</xdr:col>
      <xdr:colOff>165100</xdr:colOff>
      <xdr:row>74</xdr:row>
      <xdr:rowOff>155557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74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634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516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42211</xdr:rowOff>
    </xdr:from>
    <xdr:to>
      <xdr:col>6</xdr:col>
      <xdr:colOff>38100</xdr:colOff>
      <xdr:row>76</xdr:row>
      <xdr:rowOff>143811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07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160338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847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122162</xdr:rowOff>
    </xdr:from>
    <xdr:to>
      <xdr:col>24</xdr:col>
      <xdr:colOff>62865</xdr:colOff>
      <xdr:row>99</xdr:row>
      <xdr:rowOff>37236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81212"/>
          <a:ext cx="1270" cy="162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41063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37236</xdr:rowOff>
    </xdr:from>
    <xdr:to>
      <xdr:col>24</xdr:col>
      <xdr:colOff>152400</xdr:colOff>
      <xdr:row>99</xdr:row>
      <xdr:rowOff>37236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68839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5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158,881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122162</xdr:rowOff>
    </xdr:from>
    <xdr:to>
      <xdr:col>24</xdr:col>
      <xdr:colOff>152400</xdr:colOff>
      <xdr:row>89</xdr:row>
      <xdr:rowOff>122162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8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146952</xdr:rowOff>
    </xdr:from>
    <xdr:to>
      <xdr:col>24</xdr:col>
      <xdr:colOff>63500</xdr:colOff>
      <xdr:row>98</xdr:row>
      <xdr:rowOff>102172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777602"/>
          <a:ext cx="838200" cy="1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156773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44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133896</xdr:rowOff>
    </xdr:from>
    <xdr:to>
      <xdr:col>24</xdr:col>
      <xdr:colOff>114300</xdr:colOff>
      <xdr:row>97</xdr:row>
      <xdr:rowOff>64046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9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87007</xdr:rowOff>
    </xdr:from>
    <xdr:to>
      <xdr:col>19</xdr:col>
      <xdr:colOff>177800</xdr:colOff>
      <xdr:row>98</xdr:row>
      <xdr:rowOff>102172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889107"/>
          <a:ext cx="889000" cy="15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12725</xdr:rowOff>
    </xdr:from>
    <xdr:to>
      <xdr:col>20</xdr:col>
      <xdr:colOff>38100</xdr:colOff>
      <xdr:row>97</xdr:row>
      <xdr:rowOff>114325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4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130852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41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87007</xdr:rowOff>
    </xdr:from>
    <xdr:to>
      <xdr:col>15</xdr:col>
      <xdr:colOff>50800</xdr:colOff>
      <xdr:row>98</xdr:row>
      <xdr:rowOff>90576</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889107"/>
          <a:ext cx="889000" cy="3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154953</xdr:rowOff>
    </xdr:from>
    <xdr:to>
      <xdr:col>15</xdr:col>
      <xdr:colOff>101600</xdr:colOff>
      <xdr:row>97</xdr:row>
      <xdr:rowOff>85103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1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101630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38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90576</xdr:rowOff>
    </xdr:from>
    <xdr:to>
      <xdr:col>10</xdr:col>
      <xdr:colOff>114300</xdr:colOff>
      <xdr:row>98</xdr:row>
      <xdr:rowOff>168060</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892676"/>
          <a:ext cx="889000" cy="77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7696</xdr:rowOff>
    </xdr:from>
    <xdr:to>
      <xdr:col>10</xdr:col>
      <xdr:colOff>165100</xdr:colOff>
      <xdr:row>97</xdr:row>
      <xdr:rowOff>109296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125823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1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105333</xdr:rowOff>
    </xdr:from>
    <xdr:to>
      <xdr:col>6</xdr:col>
      <xdr:colOff>38100</xdr:colOff>
      <xdr:row>98</xdr:row>
      <xdr:rowOff>35483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52010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51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96152</xdr:rowOff>
    </xdr:from>
    <xdr:to>
      <xdr:col>24</xdr:col>
      <xdr:colOff>114300</xdr:colOff>
      <xdr:row>98</xdr:row>
      <xdr:rowOff>26302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72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74579</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70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51372</xdr:rowOff>
    </xdr:from>
    <xdr:to>
      <xdr:col>20</xdr:col>
      <xdr:colOff>38100</xdr:colOff>
      <xdr:row>98</xdr:row>
      <xdr:rowOff>152972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85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144099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94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36207</xdr:rowOff>
    </xdr:from>
    <xdr:to>
      <xdr:col>15</xdr:col>
      <xdr:colOff>101600</xdr:colOff>
      <xdr:row>98</xdr:row>
      <xdr:rowOff>137807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83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128934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93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39776</xdr:rowOff>
    </xdr:from>
    <xdr:to>
      <xdr:col>10</xdr:col>
      <xdr:colOff>165100</xdr:colOff>
      <xdr:row>98</xdr:row>
      <xdr:rowOff>141376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84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132503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934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117260</xdr:rowOff>
    </xdr:from>
    <xdr:to>
      <xdr:col>6</xdr:col>
      <xdr:colOff>38100</xdr:colOff>
      <xdr:row>99</xdr:row>
      <xdr:rowOff>47410</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91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38537</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7012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15929</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59429"/>
          <a:ext cx="1270"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134056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3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15929</xdr:rowOff>
    </xdr:from>
    <xdr:to>
      <xdr:col>55</xdr:col>
      <xdr:colOff>88900</xdr:colOff>
      <xdr:row>30</xdr:row>
      <xdr:rowOff>15929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168765</xdr:rowOff>
    </xdr:from>
    <xdr:to>
      <xdr:col>55</xdr:col>
      <xdr:colOff>0</xdr:colOff>
      <xdr:row>39</xdr:row>
      <xdr:rowOff>9398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683865"/>
          <a:ext cx="83820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89570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617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66693</xdr:rowOff>
    </xdr:from>
    <xdr:to>
      <xdr:col>55</xdr:col>
      <xdr:colOff>50800</xdr:colOff>
      <xdr:row>37</xdr:row>
      <xdr:rowOff>168294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103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169091</xdr:rowOff>
    </xdr:from>
    <xdr:to>
      <xdr:col>50</xdr:col>
      <xdr:colOff>114300</xdr:colOff>
      <xdr:row>39</xdr:row>
      <xdr:rowOff>9398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684191"/>
          <a:ext cx="889000" cy="1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77796</xdr:rowOff>
    </xdr:from>
    <xdr:to>
      <xdr:col>50</xdr:col>
      <xdr:colOff>165100</xdr:colOff>
      <xdr:row>38</xdr:row>
      <xdr:rowOff>7947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24473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9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115534</xdr:rowOff>
    </xdr:from>
    <xdr:to>
      <xdr:col>45</xdr:col>
      <xdr:colOff>177800</xdr:colOff>
      <xdr:row>38</xdr:row>
      <xdr:rowOff>169091</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630634"/>
          <a:ext cx="889000" cy="5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95431</xdr:rowOff>
    </xdr:from>
    <xdr:to>
      <xdr:col>46</xdr:col>
      <xdr:colOff>38100</xdr:colOff>
      <xdr:row>38</xdr:row>
      <xdr:rowOff>25581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42108</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115534</xdr:rowOff>
    </xdr:from>
    <xdr:to>
      <xdr:col>41</xdr:col>
      <xdr:colOff>50800</xdr:colOff>
      <xdr:row>38</xdr:row>
      <xdr:rowOff>135781</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630634"/>
          <a:ext cx="889000" cy="20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70612</xdr:rowOff>
    </xdr:from>
    <xdr:to>
      <xdr:col>41</xdr:col>
      <xdr:colOff>101600</xdr:colOff>
      <xdr:row>38</xdr:row>
      <xdr:rowOff>762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17289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36975</xdr:rowOff>
    </xdr:from>
    <xdr:to>
      <xdr:col>36</xdr:col>
      <xdr:colOff>165100</xdr:colOff>
      <xdr:row>37</xdr:row>
      <xdr:rowOff>138575</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155102</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117965</xdr:rowOff>
    </xdr:from>
    <xdr:to>
      <xdr:col>55</xdr:col>
      <xdr:colOff>50800</xdr:colOff>
      <xdr:row>39</xdr:row>
      <xdr:rowOff>48115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3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32892</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47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130048</xdr:rowOff>
    </xdr:from>
    <xdr:to>
      <xdr:col>50</xdr:col>
      <xdr:colOff>165100</xdr:colOff>
      <xdr:row>39</xdr:row>
      <xdr:rowOff>60198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4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51325</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7378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118291</xdr:rowOff>
    </xdr:from>
    <xdr:to>
      <xdr:col>46</xdr:col>
      <xdr:colOff>38100</xdr:colOff>
      <xdr:row>39</xdr:row>
      <xdr:rowOff>48441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3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39568</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7261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64734</xdr:rowOff>
    </xdr:from>
    <xdr:to>
      <xdr:col>41</xdr:col>
      <xdr:colOff>101600</xdr:colOff>
      <xdr:row>38</xdr:row>
      <xdr:rowOff>166334</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57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157461</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672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84981</xdr:rowOff>
    </xdr:from>
    <xdr:to>
      <xdr:col>36</xdr:col>
      <xdr:colOff>165100</xdr:colOff>
      <xdr:row>39</xdr:row>
      <xdr:rowOff>15131</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0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6258</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692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149072</xdr:rowOff>
    </xdr:from>
    <xdr:to>
      <xdr:col>54</xdr:col>
      <xdr:colOff>189865</xdr:colOff>
      <xdr:row>59</xdr:row>
      <xdr:rowOff>27019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93022"/>
          <a:ext cx="1270" cy="124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30846</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27019</xdr:rowOff>
    </xdr:from>
    <xdr:to>
      <xdr:col>55</xdr:col>
      <xdr:colOff>88900</xdr:colOff>
      <xdr:row>59</xdr:row>
      <xdr:rowOff>27019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95749</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149072</xdr:rowOff>
    </xdr:from>
    <xdr:to>
      <xdr:col>55</xdr:col>
      <xdr:colOff>88900</xdr:colOff>
      <xdr:row>51</xdr:row>
      <xdr:rowOff>149072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83407</xdr:rowOff>
    </xdr:from>
    <xdr:to>
      <xdr:col>55</xdr:col>
      <xdr:colOff>0</xdr:colOff>
      <xdr:row>56</xdr:row>
      <xdr:rowOff>110096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684607"/>
          <a:ext cx="838200" cy="2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75785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76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97358</xdr:rowOff>
    </xdr:from>
    <xdr:to>
      <xdr:col>55</xdr:col>
      <xdr:colOff>50800</xdr:colOff>
      <xdr:row>57</xdr:row>
      <xdr:rowOff>27508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98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72968</xdr:rowOff>
    </xdr:from>
    <xdr:to>
      <xdr:col>50</xdr:col>
      <xdr:colOff>114300</xdr:colOff>
      <xdr:row>56</xdr:row>
      <xdr:rowOff>110096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674168"/>
          <a:ext cx="889000" cy="37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87890</xdr:rowOff>
    </xdr:from>
    <xdr:to>
      <xdr:col>50</xdr:col>
      <xdr:colOff>165100</xdr:colOff>
      <xdr:row>57</xdr:row>
      <xdr:rowOff>18040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9167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1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26162</xdr:rowOff>
    </xdr:from>
    <xdr:to>
      <xdr:col>45</xdr:col>
      <xdr:colOff>177800</xdr:colOff>
      <xdr:row>56</xdr:row>
      <xdr:rowOff>72968</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627362"/>
          <a:ext cx="889000" cy="46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94444</xdr:rowOff>
    </xdr:from>
    <xdr:to>
      <xdr:col>46</xdr:col>
      <xdr:colOff>38100</xdr:colOff>
      <xdr:row>57</xdr:row>
      <xdr:rowOff>24594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15721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26162</xdr:rowOff>
    </xdr:from>
    <xdr:to>
      <xdr:col>41</xdr:col>
      <xdr:colOff>50800</xdr:colOff>
      <xdr:row>56</xdr:row>
      <xdr:rowOff>158864</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627362"/>
          <a:ext cx="889000" cy="132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113627</xdr:rowOff>
    </xdr:from>
    <xdr:to>
      <xdr:col>41</xdr:col>
      <xdr:colOff>101600</xdr:colOff>
      <xdr:row>57</xdr:row>
      <xdr:rowOff>43777</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34904</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80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105149</xdr:rowOff>
    </xdr:from>
    <xdr:to>
      <xdr:col>36</xdr:col>
      <xdr:colOff>165100</xdr:colOff>
      <xdr:row>57</xdr:row>
      <xdr:rowOff>35299</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51826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32607</xdr:rowOff>
    </xdr:from>
    <xdr:to>
      <xdr:col>55</xdr:col>
      <xdr:colOff>50800</xdr:colOff>
      <xdr:row>56</xdr:row>
      <xdr:rowOff>134207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63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55484</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48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59296</xdr:rowOff>
    </xdr:from>
    <xdr:to>
      <xdr:col>50</xdr:col>
      <xdr:colOff>165100</xdr:colOff>
      <xdr:row>56</xdr:row>
      <xdr:rowOff>160896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66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5973</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43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22168</xdr:rowOff>
    </xdr:from>
    <xdr:to>
      <xdr:col>46</xdr:col>
      <xdr:colOff>38100</xdr:colOff>
      <xdr:row>56</xdr:row>
      <xdr:rowOff>123768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62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140295</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398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146812</xdr:rowOff>
    </xdr:from>
    <xdr:to>
      <xdr:col>41</xdr:col>
      <xdr:colOff>101600</xdr:colOff>
      <xdr:row>56</xdr:row>
      <xdr:rowOff>76962</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57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93489</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351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108064</xdr:rowOff>
    </xdr:from>
    <xdr:to>
      <xdr:col>36</xdr:col>
      <xdr:colOff>165100</xdr:colOff>
      <xdr:row>57</xdr:row>
      <xdr:rowOff>38214</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70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29341</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80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149244</xdr:rowOff>
    </xdr:from>
    <xdr:to>
      <xdr:col>54</xdr:col>
      <xdr:colOff>189865</xdr:colOff>
      <xdr:row>78</xdr:row>
      <xdr:rowOff>169360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2194"/>
          <a:ext cx="1270" cy="122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1737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4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169360</xdr:rowOff>
    </xdr:from>
    <xdr:to>
      <xdr:col>55</xdr:col>
      <xdr:colOff>88900</xdr:colOff>
      <xdr:row>78</xdr:row>
      <xdr:rowOff>169360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95921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149244</xdr:rowOff>
    </xdr:from>
    <xdr:to>
      <xdr:col>55</xdr:col>
      <xdr:colOff>88900</xdr:colOff>
      <xdr:row>71</xdr:row>
      <xdr:rowOff>149244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123927</xdr:rowOff>
    </xdr:from>
    <xdr:to>
      <xdr:col>55</xdr:col>
      <xdr:colOff>0</xdr:colOff>
      <xdr:row>77</xdr:row>
      <xdr:rowOff>131738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3325577"/>
          <a:ext cx="838200" cy="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13250</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43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161823</xdr:rowOff>
    </xdr:from>
    <xdr:to>
      <xdr:col>55</xdr:col>
      <xdr:colOff>50800</xdr:colOff>
      <xdr:row>77</xdr:row>
      <xdr:rowOff>91973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9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107753</xdr:rowOff>
    </xdr:from>
    <xdr:to>
      <xdr:col>50</xdr:col>
      <xdr:colOff>114300</xdr:colOff>
      <xdr:row>77</xdr:row>
      <xdr:rowOff>131738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137953"/>
          <a:ext cx="889000" cy="195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130696</xdr:rowOff>
    </xdr:from>
    <xdr:to>
      <xdr:col>50</xdr:col>
      <xdr:colOff>165100</xdr:colOff>
      <xdr:row>77</xdr:row>
      <xdr:rowOff>60846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77373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93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107753</xdr:rowOff>
    </xdr:from>
    <xdr:to>
      <xdr:col>45</xdr:col>
      <xdr:colOff>177800</xdr:colOff>
      <xdr:row>77</xdr:row>
      <xdr:rowOff>154197</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137953"/>
          <a:ext cx="889000" cy="21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83356</xdr:rowOff>
    </xdr:from>
    <xdr:to>
      <xdr:col>46</xdr:col>
      <xdr:colOff>38100</xdr:colOff>
      <xdr:row>77</xdr:row>
      <xdr:rowOff>13506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4633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20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72853</xdr:rowOff>
    </xdr:from>
    <xdr:to>
      <xdr:col>41</xdr:col>
      <xdr:colOff>50800</xdr:colOff>
      <xdr:row>77</xdr:row>
      <xdr:rowOff>154197</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274503"/>
          <a:ext cx="889000" cy="81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87319</xdr:rowOff>
    </xdr:from>
    <xdr:to>
      <xdr:col>41</xdr:col>
      <xdr:colOff>101600</xdr:colOff>
      <xdr:row>77</xdr:row>
      <xdr:rowOff>17469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33996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72231</xdr:rowOff>
    </xdr:from>
    <xdr:to>
      <xdr:col>36</xdr:col>
      <xdr:colOff>165100</xdr:colOff>
      <xdr:row>77</xdr:row>
      <xdr:rowOff>2381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18908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287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73127</xdr:rowOff>
    </xdr:from>
    <xdr:to>
      <xdr:col>55</xdr:col>
      <xdr:colOff>50800</xdr:colOff>
      <xdr:row>78</xdr:row>
      <xdr:rowOff>3277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27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51554</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25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80938</xdr:rowOff>
    </xdr:from>
    <xdr:to>
      <xdr:col>50</xdr:col>
      <xdr:colOff>165100</xdr:colOff>
      <xdr:row>78</xdr:row>
      <xdr:rowOff>11088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28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2215</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37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56953</xdr:rowOff>
    </xdr:from>
    <xdr:to>
      <xdr:col>46</xdr:col>
      <xdr:colOff>38100</xdr:colOff>
      <xdr:row>76</xdr:row>
      <xdr:rowOff>158553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08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3630</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286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103397</xdr:rowOff>
    </xdr:from>
    <xdr:to>
      <xdr:col>41</xdr:col>
      <xdr:colOff>101600</xdr:colOff>
      <xdr:row>78</xdr:row>
      <xdr:rowOff>33547</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30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24674</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397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22053</xdr:rowOff>
    </xdr:from>
    <xdr:to>
      <xdr:col>36</xdr:col>
      <xdr:colOff>165100</xdr:colOff>
      <xdr:row>77</xdr:row>
      <xdr:rowOff>123653</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22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114780</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331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153060</xdr:rowOff>
    </xdr:from>
    <xdr:to>
      <xdr:col>54</xdr:col>
      <xdr:colOff>189865</xdr:colOff>
      <xdr:row>99</xdr:row>
      <xdr:rowOff>116091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12110"/>
          <a:ext cx="1270" cy="167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119918</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9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116091</xdr:rowOff>
    </xdr:from>
    <xdr:to>
      <xdr:col>55</xdr:col>
      <xdr:colOff>88900</xdr:colOff>
      <xdr:row>99</xdr:row>
      <xdr:rowOff>116091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8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99737</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18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153060</xdr:rowOff>
    </xdr:from>
    <xdr:to>
      <xdr:col>55</xdr:col>
      <xdr:colOff>88900</xdr:colOff>
      <xdr:row>89</xdr:row>
      <xdr:rowOff>153060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1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8762</xdr:rowOff>
    </xdr:from>
    <xdr:to>
      <xdr:col>55</xdr:col>
      <xdr:colOff>0</xdr:colOff>
      <xdr:row>99</xdr:row>
      <xdr:rowOff>14643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982312"/>
          <a:ext cx="838200" cy="5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129545</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417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106668</xdr:rowOff>
    </xdr:from>
    <xdr:to>
      <xdr:col>55</xdr:col>
      <xdr:colOff>50800</xdr:colOff>
      <xdr:row>97</xdr:row>
      <xdr:rowOff>36818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87745</xdr:rowOff>
    </xdr:from>
    <xdr:to>
      <xdr:col>50</xdr:col>
      <xdr:colOff>114300</xdr:colOff>
      <xdr:row>99</xdr:row>
      <xdr:rowOff>14643</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6889845"/>
          <a:ext cx="889000" cy="98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146659</xdr:rowOff>
    </xdr:from>
    <xdr:to>
      <xdr:col>50</xdr:col>
      <xdr:colOff>165100</xdr:colOff>
      <xdr:row>97</xdr:row>
      <xdr:rowOff>76809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93336</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38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87745</xdr:rowOff>
    </xdr:from>
    <xdr:to>
      <xdr:col>45</xdr:col>
      <xdr:colOff>177800</xdr:colOff>
      <xdr:row>98</xdr:row>
      <xdr:rowOff>169444</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889845"/>
          <a:ext cx="889000" cy="8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127851</xdr:rowOff>
    </xdr:from>
    <xdr:to>
      <xdr:col>46</xdr:col>
      <xdr:colOff>38100</xdr:colOff>
      <xdr:row>97</xdr:row>
      <xdr:rowOff>58001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74528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36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135407</xdr:rowOff>
    </xdr:from>
    <xdr:to>
      <xdr:col>41</xdr:col>
      <xdr:colOff>50800</xdr:colOff>
      <xdr:row>98</xdr:row>
      <xdr:rowOff>169444</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6937507"/>
          <a:ext cx="889000" cy="34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129984</xdr:rowOff>
    </xdr:from>
    <xdr:to>
      <xdr:col>41</xdr:col>
      <xdr:colOff>101600</xdr:colOff>
      <xdr:row>97</xdr:row>
      <xdr:rowOff>60134</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76661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117602</xdr:rowOff>
    </xdr:from>
    <xdr:to>
      <xdr:col>36</xdr:col>
      <xdr:colOff>165100</xdr:colOff>
      <xdr:row>97</xdr:row>
      <xdr:rowOff>47752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64279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35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129412</xdr:rowOff>
    </xdr:from>
    <xdr:to>
      <xdr:col>55</xdr:col>
      <xdr:colOff>50800</xdr:colOff>
      <xdr:row>99</xdr:row>
      <xdr:rowOff>59562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93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44339</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846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135293</xdr:rowOff>
    </xdr:from>
    <xdr:to>
      <xdr:col>50</xdr:col>
      <xdr:colOff>165100</xdr:colOff>
      <xdr:row>99</xdr:row>
      <xdr:rowOff>65443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93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56570</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703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36945</xdr:rowOff>
    </xdr:from>
    <xdr:to>
      <xdr:col>46</xdr:col>
      <xdr:colOff>38100</xdr:colOff>
      <xdr:row>98</xdr:row>
      <xdr:rowOff>138545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83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129672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93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118644</xdr:rowOff>
    </xdr:from>
    <xdr:to>
      <xdr:col>41</xdr:col>
      <xdr:colOff>101600</xdr:colOff>
      <xdr:row>99</xdr:row>
      <xdr:rowOff>48794</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92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39921</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701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84607</xdr:rowOff>
    </xdr:from>
    <xdr:to>
      <xdr:col>36</xdr:col>
      <xdr:colOff>165100</xdr:colOff>
      <xdr:row>99</xdr:row>
      <xdr:rowOff>14757</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88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5884</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97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45022</xdr:rowOff>
    </xdr:from>
    <xdr:to>
      <xdr:col>85</xdr:col>
      <xdr:colOff>126364</xdr:colOff>
      <xdr:row>38</xdr:row>
      <xdr:rowOff>162217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359972"/>
          <a:ext cx="1269" cy="13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166044</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162217</xdr:rowOff>
    </xdr:from>
    <xdr:to>
      <xdr:col>86</xdr:col>
      <xdr:colOff>25400</xdr:colOff>
      <xdr:row>38</xdr:row>
      <xdr:rowOff>162217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7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163149</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13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45022</xdr:rowOff>
    </xdr:from>
    <xdr:to>
      <xdr:col>86</xdr:col>
      <xdr:colOff>25400</xdr:colOff>
      <xdr:row>31</xdr:row>
      <xdr:rowOff>45022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359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22619</xdr:rowOff>
    </xdr:from>
    <xdr:to>
      <xdr:col>85</xdr:col>
      <xdr:colOff>127000</xdr:colOff>
      <xdr:row>37</xdr:row>
      <xdr:rowOff>38964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6366269"/>
          <a:ext cx="838200" cy="1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165269</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5994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142392</xdr:rowOff>
    </xdr:from>
    <xdr:to>
      <xdr:col>85</xdr:col>
      <xdr:colOff>177800</xdr:colOff>
      <xdr:row>36</xdr:row>
      <xdr:rowOff>72542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14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6312</xdr:rowOff>
    </xdr:from>
    <xdr:to>
      <xdr:col>81</xdr:col>
      <xdr:colOff>50800</xdr:colOff>
      <xdr:row>37</xdr:row>
      <xdr:rowOff>38964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4592300" y="6349962"/>
          <a:ext cx="889000" cy="3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20549</xdr:rowOff>
    </xdr:from>
    <xdr:to>
      <xdr:col>81</xdr:col>
      <xdr:colOff>101600</xdr:colOff>
      <xdr:row>36</xdr:row>
      <xdr:rowOff>122149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19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138676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596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6312</xdr:rowOff>
    </xdr:from>
    <xdr:to>
      <xdr:col>76</xdr:col>
      <xdr:colOff>114300</xdr:colOff>
      <xdr:row>37</xdr:row>
      <xdr:rowOff>100114</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3703300" y="6349962"/>
          <a:ext cx="889000" cy="93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69812</xdr:rowOff>
    </xdr:from>
    <xdr:to>
      <xdr:col>76</xdr:col>
      <xdr:colOff>165100</xdr:colOff>
      <xdr:row>36</xdr:row>
      <xdr:rowOff>171412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16489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01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42812</xdr:rowOff>
    </xdr:from>
    <xdr:to>
      <xdr:col>71</xdr:col>
      <xdr:colOff>177800</xdr:colOff>
      <xdr:row>37</xdr:row>
      <xdr:rowOff>100114</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2814300" y="6386462"/>
          <a:ext cx="889000" cy="57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70764</xdr:rowOff>
    </xdr:from>
    <xdr:to>
      <xdr:col>72</xdr:col>
      <xdr:colOff>38100</xdr:colOff>
      <xdr:row>37</xdr:row>
      <xdr:rowOff>914</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17441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01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38341</xdr:rowOff>
    </xdr:from>
    <xdr:to>
      <xdr:col>67</xdr:col>
      <xdr:colOff>101600</xdr:colOff>
      <xdr:row>36</xdr:row>
      <xdr:rowOff>139941</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156468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98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143269</xdr:rowOff>
    </xdr:from>
    <xdr:to>
      <xdr:col>85</xdr:col>
      <xdr:colOff>177800</xdr:colOff>
      <xdr:row>37</xdr:row>
      <xdr:rowOff>73419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31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121696</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629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159614</xdr:rowOff>
    </xdr:from>
    <xdr:to>
      <xdr:col>81</xdr:col>
      <xdr:colOff>101600</xdr:colOff>
      <xdr:row>37</xdr:row>
      <xdr:rowOff>89764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33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80891</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642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126962</xdr:rowOff>
    </xdr:from>
    <xdr:to>
      <xdr:col>76</xdr:col>
      <xdr:colOff>165100</xdr:colOff>
      <xdr:row>37</xdr:row>
      <xdr:rowOff>57112</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29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48239</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639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49314</xdr:rowOff>
    </xdr:from>
    <xdr:to>
      <xdr:col>72</xdr:col>
      <xdr:colOff>38100</xdr:colOff>
      <xdr:row>37</xdr:row>
      <xdr:rowOff>150914</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39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142041</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648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163462</xdr:rowOff>
    </xdr:from>
    <xdr:to>
      <xdr:col>67</xdr:col>
      <xdr:colOff>101600</xdr:colOff>
      <xdr:row>37</xdr:row>
      <xdr:rowOff>93612</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33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84739</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642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88102</xdr:rowOff>
    </xdr:from>
    <xdr:to>
      <xdr:col>85</xdr:col>
      <xdr:colOff>126364</xdr:colOff>
      <xdr:row>58</xdr:row>
      <xdr:rowOff>140440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660602"/>
          <a:ext cx="1269" cy="142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144267</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08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140440</xdr:rowOff>
    </xdr:from>
    <xdr:to>
      <xdr:col>86</xdr:col>
      <xdr:colOff>25400</xdr:colOff>
      <xdr:row>58</xdr:row>
      <xdr:rowOff>140440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08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34779</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43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88102</xdr:rowOff>
    </xdr:from>
    <xdr:to>
      <xdr:col>86</xdr:col>
      <xdr:colOff>25400</xdr:colOff>
      <xdr:row>50</xdr:row>
      <xdr:rowOff>88102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66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152915</xdr:rowOff>
    </xdr:from>
    <xdr:to>
      <xdr:col>85</xdr:col>
      <xdr:colOff>127000</xdr:colOff>
      <xdr:row>58</xdr:row>
      <xdr:rowOff>85250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5481300" y="9582665"/>
          <a:ext cx="838200" cy="446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89567</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690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111140</xdr:rowOff>
    </xdr:from>
    <xdr:to>
      <xdr:col>85</xdr:col>
      <xdr:colOff>177800</xdr:colOff>
      <xdr:row>57</xdr:row>
      <xdr:rowOff>41290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71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85250</xdr:rowOff>
    </xdr:from>
    <xdr:to>
      <xdr:col>81</xdr:col>
      <xdr:colOff>50800</xdr:colOff>
      <xdr:row>58</xdr:row>
      <xdr:rowOff>106640</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4592300" y="10029350"/>
          <a:ext cx="889000" cy="21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24740</xdr:rowOff>
    </xdr:from>
    <xdr:to>
      <xdr:col>81</xdr:col>
      <xdr:colOff>101600</xdr:colOff>
      <xdr:row>57</xdr:row>
      <xdr:rowOff>126340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142867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57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106640</xdr:rowOff>
    </xdr:from>
    <xdr:to>
      <xdr:col>76</xdr:col>
      <xdr:colOff>114300</xdr:colOff>
      <xdr:row>58</xdr:row>
      <xdr:rowOff>166805</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3703300" y="10050740"/>
          <a:ext cx="889000" cy="6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64636</xdr:rowOff>
    </xdr:from>
    <xdr:to>
      <xdr:col>76</xdr:col>
      <xdr:colOff>165100</xdr:colOff>
      <xdr:row>57</xdr:row>
      <xdr:rowOff>166236</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11313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61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90105</xdr:rowOff>
    </xdr:from>
    <xdr:to>
      <xdr:col>71</xdr:col>
      <xdr:colOff>177800</xdr:colOff>
      <xdr:row>58</xdr:row>
      <xdr:rowOff>166805</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2814300" y="10034205"/>
          <a:ext cx="889000" cy="7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60640</xdr:rowOff>
    </xdr:from>
    <xdr:to>
      <xdr:col>72</xdr:col>
      <xdr:colOff>38100</xdr:colOff>
      <xdr:row>57</xdr:row>
      <xdr:rowOff>162240</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7317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44683</xdr:rowOff>
    </xdr:from>
    <xdr:to>
      <xdr:col>67</xdr:col>
      <xdr:colOff>101600</xdr:colOff>
      <xdr:row>57</xdr:row>
      <xdr:rowOff>146283</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162810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59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102115</xdr:rowOff>
    </xdr:from>
    <xdr:to>
      <xdr:col>85</xdr:col>
      <xdr:colOff>177800</xdr:colOff>
      <xdr:row>56</xdr:row>
      <xdr:rowOff>32265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53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124992</xdr:rowOff>
    </xdr:from>
    <xdr:ext cx="534377"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383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34450</xdr:rowOff>
    </xdr:from>
    <xdr:to>
      <xdr:col>81</xdr:col>
      <xdr:colOff>101600</xdr:colOff>
      <xdr:row>58</xdr:row>
      <xdr:rowOff>136050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997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127177</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4111" y="10071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55840</xdr:rowOff>
    </xdr:from>
    <xdr:to>
      <xdr:col>76</xdr:col>
      <xdr:colOff>165100</xdr:colOff>
      <xdr:row>58</xdr:row>
      <xdr:rowOff>157440</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99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148567</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1009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116005</xdr:rowOff>
    </xdr:from>
    <xdr:to>
      <xdr:col>72</xdr:col>
      <xdr:colOff>38100</xdr:colOff>
      <xdr:row>59</xdr:row>
      <xdr:rowOff>46155</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1006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37282</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1015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39305</xdr:rowOff>
    </xdr:from>
    <xdr:to>
      <xdr:col>67</xdr:col>
      <xdr:colOff>101600</xdr:colOff>
      <xdr:row>58</xdr:row>
      <xdr:rowOff>140905</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998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132032</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1007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52489</xdr:rowOff>
    </xdr:from>
    <xdr:to>
      <xdr:col>85</xdr:col>
      <xdr:colOff>126364</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53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170616</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82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52489</xdr:rowOff>
    </xdr:from>
    <xdr:to>
      <xdr:col>86</xdr:col>
      <xdr:colOff>25400</xdr:colOff>
      <xdr:row>70</xdr:row>
      <xdr:rowOff>52489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5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108229</xdr:rowOff>
    </xdr:from>
    <xdr:to>
      <xdr:col>85</xdr:col>
      <xdr:colOff>127000</xdr:colOff>
      <xdr:row>79</xdr:row>
      <xdr:rowOff>16866</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309879"/>
          <a:ext cx="838200" cy="25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21556</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223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170129</xdr:rowOff>
    </xdr:from>
    <xdr:to>
      <xdr:col>85</xdr:col>
      <xdr:colOff>177800</xdr:colOff>
      <xdr:row>78</xdr:row>
      <xdr:rowOff>100279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37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108229</xdr:rowOff>
    </xdr:from>
    <xdr:to>
      <xdr:col>81</xdr:col>
      <xdr:colOff>50800</xdr:colOff>
      <xdr:row>79</xdr:row>
      <xdr:rowOff>13742</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309879"/>
          <a:ext cx="889000" cy="248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12661</xdr:rowOff>
    </xdr:from>
    <xdr:to>
      <xdr:col>81</xdr:col>
      <xdr:colOff>101600</xdr:colOff>
      <xdr:row>78</xdr:row>
      <xdr:rowOff>114261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105388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47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13742</xdr:rowOff>
    </xdr:from>
    <xdr:to>
      <xdr:col>76</xdr:col>
      <xdr:colOff>114300</xdr:colOff>
      <xdr:row>79</xdr:row>
      <xdr:rowOff>22276</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558292"/>
          <a:ext cx="889000" cy="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32513</xdr:rowOff>
    </xdr:from>
    <xdr:to>
      <xdr:col>76</xdr:col>
      <xdr:colOff>165100</xdr:colOff>
      <xdr:row>78</xdr:row>
      <xdr:rowOff>134113</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150640</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129947</xdr:rowOff>
    </xdr:from>
    <xdr:to>
      <xdr:col>71</xdr:col>
      <xdr:colOff>177800</xdr:colOff>
      <xdr:row>79</xdr:row>
      <xdr:rowOff>22276</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503047"/>
          <a:ext cx="889000" cy="63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9880</xdr:rowOff>
    </xdr:from>
    <xdr:to>
      <xdr:col>72</xdr:col>
      <xdr:colOff>38100</xdr:colOff>
      <xdr:row>78</xdr:row>
      <xdr:rowOff>111480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128007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90767</xdr:rowOff>
    </xdr:from>
    <xdr:to>
      <xdr:col>67</xdr:col>
      <xdr:colOff>101600</xdr:colOff>
      <xdr:row>78</xdr:row>
      <xdr:rowOff>20917</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37444</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137516</xdr:rowOff>
    </xdr:from>
    <xdr:to>
      <xdr:col>85</xdr:col>
      <xdr:colOff>177800</xdr:colOff>
      <xdr:row>79</xdr:row>
      <xdr:rowOff>67666</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1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52443</xdr:rowOff>
    </xdr:from>
    <xdr:ext cx="378565"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4255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57429</xdr:rowOff>
    </xdr:from>
    <xdr:to>
      <xdr:col>81</xdr:col>
      <xdr:colOff>101600</xdr:colOff>
      <xdr:row>77</xdr:row>
      <xdr:rowOff>159029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25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4106</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034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134392</xdr:rowOff>
    </xdr:from>
    <xdr:to>
      <xdr:col>76</xdr:col>
      <xdr:colOff>165100</xdr:colOff>
      <xdr:row>79</xdr:row>
      <xdr:rowOff>64542</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0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55669</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03017" y="13600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142926</xdr:rowOff>
    </xdr:from>
    <xdr:to>
      <xdr:col>72</xdr:col>
      <xdr:colOff>38100</xdr:colOff>
      <xdr:row>79</xdr:row>
      <xdr:rowOff>73076</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1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64203</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14017" y="13608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79147</xdr:rowOff>
    </xdr:from>
    <xdr:to>
      <xdr:col>67</xdr:col>
      <xdr:colOff>101600</xdr:colOff>
      <xdr:row>79</xdr:row>
      <xdr:rowOff>9297</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45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424</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544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93621</xdr:rowOff>
    </xdr:from>
    <xdr:to>
      <xdr:col>85</xdr:col>
      <xdr:colOff>126364</xdr:colOff>
      <xdr:row>99</xdr:row>
      <xdr:rowOff>102846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524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106673</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708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102846</xdr:rowOff>
    </xdr:from>
    <xdr:to>
      <xdr:col>86</xdr:col>
      <xdr:colOff>25400</xdr:colOff>
      <xdr:row>99</xdr:row>
      <xdr:rowOff>102846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707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40298</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29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93621</xdr:rowOff>
    </xdr:from>
    <xdr:to>
      <xdr:col>86</xdr:col>
      <xdr:colOff>25400</xdr:colOff>
      <xdr:row>90</xdr:row>
      <xdr:rowOff>93621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52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42170</xdr:rowOff>
    </xdr:from>
    <xdr:to>
      <xdr:col>85</xdr:col>
      <xdr:colOff>127000</xdr:colOff>
      <xdr:row>97</xdr:row>
      <xdr:rowOff>47721</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5481300" y="16672820"/>
          <a:ext cx="838200" cy="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149071</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265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126194</xdr:rowOff>
    </xdr:from>
    <xdr:to>
      <xdr:col>85</xdr:col>
      <xdr:colOff>177800</xdr:colOff>
      <xdr:row>96</xdr:row>
      <xdr:rowOff>56344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41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144157</xdr:rowOff>
    </xdr:from>
    <xdr:to>
      <xdr:col>81</xdr:col>
      <xdr:colOff>50800</xdr:colOff>
      <xdr:row>97</xdr:row>
      <xdr:rowOff>42170</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4592300" y="16603357"/>
          <a:ext cx="889000" cy="69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124594</xdr:rowOff>
    </xdr:from>
    <xdr:to>
      <xdr:col>81</xdr:col>
      <xdr:colOff>101600</xdr:colOff>
      <xdr:row>96</xdr:row>
      <xdr:rowOff>54744</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41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71271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18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144157</xdr:rowOff>
    </xdr:from>
    <xdr:to>
      <xdr:col>76</xdr:col>
      <xdr:colOff>114300</xdr:colOff>
      <xdr:row>96</xdr:row>
      <xdr:rowOff>157580</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3703300" y="16603357"/>
          <a:ext cx="889000" cy="13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142963</xdr:rowOff>
    </xdr:from>
    <xdr:to>
      <xdr:col>76</xdr:col>
      <xdr:colOff>165100</xdr:colOff>
      <xdr:row>96</xdr:row>
      <xdr:rowOff>73113</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4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89640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20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100022</xdr:rowOff>
    </xdr:from>
    <xdr:to>
      <xdr:col>71</xdr:col>
      <xdr:colOff>177800</xdr:colOff>
      <xdr:row>96</xdr:row>
      <xdr:rowOff>157580</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2814300" y="16559222"/>
          <a:ext cx="889000" cy="57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150459</xdr:rowOff>
    </xdr:from>
    <xdr:to>
      <xdr:col>72</xdr:col>
      <xdr:colOff>38100</xdr:colOff>
      <xdr:row>96</xdr:row>
      <xdr:rowOff>80609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4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97136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21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164599</xdr:rowOff>
    </xdr:from>
    <xdr:to>
      <xdr:col>67</xdr:col>
      <xdr:colOff>101600</xdr:colOff>
      <xdr:row>96</xdr:row>
      <xdr:rowOff>94749</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111276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22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168371</xdr:rowOff>
    </xdr:from>
    <xdr:to>
      <xdr:col>85</xdr:col>
      <xdr:colOff>177800</xdr:colOff>
      <xdr:row>97</xdr:row>
      <xdr:rowOff>98521</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62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146798</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60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162820</xdr:rowOff>
    </xdr:from>
    <xdr:to>
      <xdr:col>81</xdr:col>
      <xdr:colOff>101600</xdr:colOff>
      <xdr:row>97</xdr:row>
      <xdr:rowOff>92970</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62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84097</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671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93357</xdr:rowOff>
    </xdr:from>
    <xdr:to>
      <xdr:col>76</xdr:col>
      <xdr:colOff>165100</xdr:colOff>
      <xdr:row>97</xdr:row>
      <xdr:rowOff>23507</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55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14634</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6645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106780</xdr:rowOff>
    </xdr:from>
    <xdr:to>
      <xdr:col>72</xdr:col>
      <xdr:colOff>38100</xdr:colOff>
      <xdr:row>97</xdr:row>
      <xdr:rowOff>36930</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56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28057</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665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49222</xdr:rowOff>
    </xdr:from>
    <xdr:to>
      <xdr:col>67</xdr:col>
      <xdr:colOff>101600</xdr:colOff>
      <xdr:row>96</xdr:row>
      <xdr:rowOff>150822</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50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141949</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6601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5" name="諸支出金グラフ枠">
          <a:extLst>
            <a:ext uri="{FF2B5EF4-FFF2-40B4-BE49-F238E27FC236}">
              <a16:creationId xmlns:a16="http://schemas.microsoft.com/office/drawing/2014/main" id="{00000000-0008-0000-0700-0000F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25073</xdr:rowOff>
    </xdr:from>
    <xdr:to>
      <xdr:col>116</xdr:col>
      <xdr:colOff>62864</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22159595" y="5340023"/>
          <a:ext cx="1269"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105499</xdr:rowOff>
    </xdr:from>
    <xdr:ext cx="249299" cy="259045"/>
    <xdr:sp macro="" textlink="">
      <xdr:nvSpPr>
        <xdr:cNvPr id="757" name="諸支出金最小値テキスト">
          <a:extLst>
            <a:ext uri="{FF2B5EF4-FFF2-40B4-BE49-F238E27FC236}">
              <a16:creationId xmlns:a16="http://schemas.microsoft.com/office/drawing/2014/main" id="{00000000-0008-0000-0700-0000F5020000}"/>
            </a:ext>
          </a:extLst>
        </xdr:cNvPr>
        <xdr:cNvSpPr txBox="1"/>
      </xdr:nvSpPr>
      <xdr:spPr>
        <a:xfrm>
          <a:off x="22212300" y="6792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143200</xdr:rowOff>
    </xdr:from>
    <xdr:ext cx="469744" cy="259045"/>
    <xdr:sp macro="" textlink="">
      <xdr:nvSpPr>
        <xdr:cNvPr id="759" name="諸支出金最大値テキスト">
          <a:extLst>
            <a:ext uri="{FF2B5EF4-FFF2-40B4-BE49-F238E27FC236}">
              <a16:creationId xmlns:a16="http://schemas.microsoft.com/office/drawing/2014/main" id="{00000000-0008-0000-0700-0000F7020000}"/>
            </a:ext>
          </a:extLst>
        </xdr:cNvPr>
        <xdr:cNvSpPr txBox="1"/>
      </xdr:nvSpPr>
      <xdr:spPr>
        <a:xfrm>
          <a:off x="22212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25073</xdr:rowOff>
    </xdr:from>
    <xdr:to>
      <xdr:col>116</xdr:col>
      <xdr:colOff>152400</xdr:colOff>
      <xdr:row>31</xdr:row>
      <xdr:rowOff>25073</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2072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22950</xdr:rowOff>
    </xdr:from>
    <xdr:ext cx="378565" cy="259045"/>
    <xdr:sp macro="" textlink="">
      <xdr:nvSpPr>
        <xdr:cNvPr id="762" name="諸支出金平均値テキスト">
          <a:extLst>
            <a:ext uri="{FF2B5EF4-FFF2-40B4-BE49-F238E27FC236}">
              <a16:creationId xmlns:a16="http://schemas.microsoft.com/office/drawing/2014/main" id="{00000000-0008-0000-0700-0000FA020000}"/>
            </a:ext>
          </a:extLst>
        </xdr:cNvPr>
        <xdr:cNvSpPr txBox="1"/>
      </xdr:nvSpPr>
      <xdr:spPr>
        <a:xfrm>
          <a:off x="22212300" y="6538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73</xdr:rowOff>
    </xdr:from>
    <xdr:to>
      <xdr:col>116</xdr:col>
      <xdr:colOff>114300</xdr:colOff>
      <xdr:row>39</xdr:row>
      <xdr:rowOff>101673</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2110700" y="668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146703</xdr:rowOff>
    </xdr:from>
    <xdr:to>
      <xdr:col>112</xdr:col>
      <xdr:colOff>38100</xdr:colOff>
      <xdr:row>39</xdr:row>
      <xdr:rowOff>76853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1272500" y="666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93380</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4017" y="6437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18687</xdr:rowOff>
    </xdr:from>
    <xdr:to>
      <xdr:col>107</xdr:col>
      <xdr:colOff>101600</xdr:colOff>
      <xdr:row>39</xdr:row>
      <xdr:rowOff>120287</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20383500" y="670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136814</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77333" y="64804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33710</xdr:rowOff>
    </xdr:from>
    <xdr:to>
      <xdr:col>102</xdr:col>
      <xdr:colOff>165100</xdr:colOff>
      <xdr:row>39</xdr:row>
      <xdr:rowOff>135310</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9494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151837</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88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5624</xdr:rowOff>
    </xdr:from>
    <xdr:to>
      <xdr:col>98</xdr:col>
      <xdr:colOff>38100</xdr:colOff>
      <xdr:row>39</xdr:row>
      <xdr:rowOff>107224</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18605500" y="669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123751</xdr:rowOff>
    </xdr:from>
    <xdr:ext cx="378565"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7017" y="6467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149949</xdr:rowOff>
    </xdr:from>
    <xdr:ext cx="249299" cy="259045"/>
    <xdr:sp macro="" textlink="">
      <xdr:nvSpPr>
        <xdr:cNvPr id="781" name="諸支出金該当値テキスト">
          <a:extLst>
            <a:ext uri="{FF2B5EF4-FFF2-40B4-BE49-F238E27FC236}">
              <a16:creationId xmlns:a16="http://schemas.microsoft.com/office/drawing/2014/main" id="{00000000-0008-0000-0700-00000D030000}"/>
            </a:ext>
          </a:extLst>
        </xdr:cNvPr>
        <xdr:cNvSpPr txBox="1"/>
      </xdr:nvSpPr>
      <xdr:spPr>
        <a:xfrm>
          <a:off x="22212300" y="6665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前年度繰上充用金グラフ枠">
          <a:extLst>
            <a:ext uri="{FF2B5EF4-FFF2-40B4-BE49-F238E27FC236}">
              <a16:creationId xmlns:a16="http://schemas.microsoft.com/office/drawing/2014/main" id="{00000000-0008-0000-07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6" name="前年度繰上充用金最小値テキスト">
          <a:extLst>
            <a:ext uri="{FF2B5EF4-FFF2-40B4-BE49-F238E27FC236}">
              <a16:creationId xmlns:a16="http://schemas.microsoft.com/office/drawing/2014/main" id="{00000000-0008-0000-0700-00002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8" name="前年度繰上充用金最大値テキスト">
          <a:extLst>
            <a:ext uri="{FF2B5EF4-FFF2-40B4-BE49-F238E27FC236}">
              <a16:creationId xmlns:a16="http://schemas.microsoft.com/office/drawing/2014/main" id="{00000000-0008-0000-0700-00002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1" name="前年度繰上充用金平均値テキスト">
          <a:extLst>
            <a:ext uri="{FF2B5EF4-FFF2-40B4-BE49-F238E27FC236}">
              <a16:creationId xmlns:a16="http://schemas.microsoft.com/office/drawing/2014/main" id="{00000000-0008-0000-0700-00002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0" name="前年度繰上充用金該当値テキスト">
          <a:extLst>
            <a:ext uri="{FF2B5EF4-FFF2-40B4-BE49-F238E27FC236}">
              <a16:creationId xmlns:a16="http://schemas.microsoft.com/office/drawing/2014/main" id="{00000000-0008-0000-0700-00003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0" name="正方形/長方形 839">
          <a:extLst>
            <a:ext uri="{FF2B5EF4-FFF2-40B4-BE49-F238E27FC236}">
              <a16:creationId xmlns:a16="http://schemas.microsoft.com/office/drawing/2014/main" id="{00000000-0008-0000-0700-00004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総務費は住民一人当たり、９９，９５５円となっており、前年度から１３，２５０円増加している。増加した主な要因は、退職手当、ふるさと納税受付等業務委託料の増によるものである。</a:t>
          </a:r>
          <a:endParaRPr lang="ja-JP" altLang="ja-JP">
            <a:effectLst/>
          </a:endParaRPr>
        </a:p>
        <a:p>
          <a:r>
            <a:rPr kumimoji="1" lang="ja-JP" altLang="ja-JP" sz="1100">
              <a:solidFill>
                <a:schemeClr val="dk1"/>
              </a:solidFill>
              <a:effectLst/>
              <a:latin typeface="+mn-lt"/>
              <a:ea typeface="+mn-ea"/>
              <a:cs typeface="+mn-cs"/>
            </a:rPr>
            <a:t>民生費は住民一人当たり、２５３，２７８円となっており、前年度から１４，２６４円増加している。増加した主な要因は、定額減税補足給付費、低所得者支援給付費の増によるものである。</a:t>
          </a:r>
          <a:endParaRPr lang="ja-JP" altLang="ja-JP">
            <a:effectLst/>
          </a:endParaRPr>
        </a:p>
        <a:p>
          <a:pPr eaLnBrk="1" fontAlgn="auto" latinLnBrk="0" hangingPunct="1"/>
          <a:r>
            <a:rPr kumimoji="1" lang="ja-JP" altLang="ja-JP" sz="1100">
              <a:solidFill>
                <a:schemeClr val="dk1"/>
              </a:solidFill>
              <a:effectLst/>
              <a:latin typeface="+mn-lt"/>
              <a:ea typeface="+mn-ea"/>
              <a:cs typeface="+mn-cs"/>
            </a:rPr>
            <a:t>衛生費は住民一人当たり、４８，９２９円となっており、前年度から９，９７４円増加している。増加した主な要因は、し尿処理施設解体事業の増によるものである。</a:t>
          </a:r>
          <a:endParaRPr lang="ja-JP" altLang="ja-JP">
            <a:effectLst/>
          </a:endParaRPr>
        </a:p>
        <a:p>
          <a:r>
            <a:rPr kumimoji="1" lang="ja-JP" altLang="ja-JP" sz="1100">
              <a:solidFill>
                <a:schemeClr val="dk1"/>
              </a:solidFill>
              <a:effectLst/>
              <a:latin typeface="+mn-lt"/>
              <a:ea typeface="+mn-ea"/>
              <a:cs typeface="+mn-cs"/>
            </a:rPr>
            <a:t>農林水産業費は住民一人当たり、２４，９５５円となっており、前年度から１，４０１円増加している。増加した主な要因は、漁港改修工事の増によるものである。</a:t>
          </a:r>
          <a:endParaRPr lang="ja-JP" altLang="ja-JP">
            <a:effectLst/>
          </a:endParaRPr>
        </a:p>
        <a:p>
          <a:pPr eaLnBrk="1" fontAlgn="auto" latinLnBrk="0" hangingPunct="1"/>
          <a:r>
            <a:rPr kumimoji="1" lang="ja-JP" altLang="ja-JP" sz="1100">
              <a:solidFill>
                <a:schemeClr val="dk1"/>
              </a:solidFill>
              <a:effectLst/>
              <a:latin typeface="+mn-lt"/>
              <a:ea typeface="+mn-ea"/>
              <a:cs typeface="+mn-cs"/>
            </a:rPr>
            <a:t>教育費は住民一人当たり、８８，０３６円となっており、前年度から</a:t>
          </a:r>
          <a:r>
            <a:rPr kumimoji="1" lang="ja-JP" altLang="en-US" sz="1100">
              <a:solidFill>
                <a:schemeClr val="dk1"/>
              </a:solidFill>
              <a:effectLst/>
              <a:latin typeface="+mn-lt"/>
              <a:ea typeface="+mn-ea"/>
              <a:cs typeface="+mn-cs"/>
            </a:rPr>
            <a:t>４１，０３４</a:t>
          </a:r>
          <a:r>
            <a:rPr kumimoji="1" lang="ja-JP" altLang="ja-JP" sz="1100">
              <a:solidFill>
                <a:schemeClr val="dk1"/>
              </a:solidFill>
              <a:effectLst/>
              <a:latin typeface="+mn-lt"/>
              <a:ea typeface="+mn-ea"/>
              <a:cs typeface="+mn-cs"/>
            </a:rPr>
            <a:t>円増加している。増加した主な要因は、義務教育学校整備工事、学校施設整備基金の増によるものである。</a:t>
          </a:r>
          <a:endParaRPr lang="ja-JP" altLang="ja-JP">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福岡県豊前市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財政調整基金残高は、</a:t>
          </a:r>
          <a:r>
            <a:rPr lang="ja-JP" altLang="ja-JP" sz="1100" b="0" i="0" baseline="0">
              <a:solidFill>
                <a:schemeClr val="dk1"/>
              </a:solidFill>
              <a:effectLst/>
              <a:latin typeface="+mn-lt"/>
              <a:ea typeface="+mn-ea"/>
              <a:cs typeface="+mn-cs"/>
            </a:rPr>
            <a:t>物価高騰対策等に対応するため約</a:t>
          </a:r>
          <a:r>
            <a:rPr lang="ja-JP" altLang="en-US" sz="1100" b="0" i="0" baseline="0">
              <a:solidFill>
                <a:schemeClr val="dk1"/>
              </a:solidFill>
              <a:effectLst/>
              <a:latin typeface="+mn-lt"/>
              <a:ea typeface="+mn-ea"/>
              <a:cs typeface="+mn-cs"/>
            </a:rPr>
            <a:t>１億</a:t>
          </a:r>
          <a:r>
            <a:rPr lang="ja-JP" altLang="ja-JP" sz="1100" b="0" i="0" baseline="0">
              <a:solidFill>
                <a:schemeClr val="dk1"/>
              </a:solidFill>
              <a:effectLst/>
              <a:latin typeface="+mn-lt"/>
              <a:ea typeface="+mn-ea"/>
              <a:cs typeface="+mn-cs"/>
            </a:rPr>
            <a:t>円</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し、今年度末残高は約１</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．３億円となった。</a:t>
          </a:r>
          <a:endParaRPr lang="ja-JP" altLang="ja-JP" sz="1400">
            <a:effectLst/>
          </a:endParaRPr>
        </a:p>
        <a:p>
          <a:r>
            <a:rPr kumimoji="1" lang="ja-JP" altLang="ja-JP" sz="1100" b="0" i="0" baseline="0">
              <a:solidFill>
                <a:schemeClr val="dk1"/>
              </a:solidFill>
              <a:effectLst/>
              <a:latin typeface="+mn-lt"/>
              <a:ea typeface="+mn-ea"/>
              <a:cs typeface="+mn-cs"/>
            </a:rPr>
            <a:t>実質収支は、</a:t>
          </a:r>
          <a:r>
            <a:rPr kumimoji="1" lang="ja-JP" altLang="en-US" sz="1100" b="0" i="0" baseline="0">
              <a:solidFill>
                <a:schemeClr val="dk1"/>
              </a:solidFill>
              <a:effectLst/>
              <a:latin typeface="+mn-lt"/>
              <a:ea typeface="+mn-ea"/>
              <a:cs typeface="+mn-cs"/>
            </a:rPr>
            <a:t>退職手当</a:t>
          </a:r>
          <a:r>
            <a:rPr kumimoji="1" lang="ja-JP" altLang="ja-JP" sz="1100" b="0" i="0" baseline="0">
              <a:solidFill>
                <a:schemeClr val="dk1"/>
              </a:solidFill>
              <a:effectLst/>
              <a:latin typeface="+mn-lt"/>
              <a:ea typeface="+mn-ea"/>
              <a:cs typeface="+mn-cs"/>
            </a:rPr>
            <a:t>基金</a:t>
          </a:r>
          <a:r>
            <a:rPr kumimoji="1" lang="ja-JP" altLang="en-US" sz="1100" b="0" i="0" baseline="0">
              <a:solidFill>
                <a:schemeClr val="dk1"/>
              </a:solidFill>
              <a:effectLst/>
              <a:latin typeface="+mn-lt"/>
              <a:ea typeface="+mn-ea"/>
              <a:cs typeface="+mn-cs"/>
            </a:rPr>
            <a:t>、ふるさとづくり応援基金等</a:t>
          </a:r>
          <a:r>
            <a:rPr kumimoji="1" lang="ja-JP" altLang="ja-JP" sz="1100" b="0" i="0" baseline="0">
              <a:solidFill>
                <a:schemeClr val="dk1"/>
              </a:solidFill>
              <a:effectLst/>
              <a:latin typeface="+mn-lt"/>
              <a:ea typeface="+mn-ea"/>
              <a:cs typeface="+mn-cs"/>
            </a:rPr>
            <a:t>を取崩しているため黒字</a:t>
          </a:r>
          <a:r>
            <a:rPr kumimoji="1" lang="ja-JP" altLang="en-US" sz="1100" b="0" i="0" baseline="0">
              <a:solidFill>
                <a:schemeClr val="dk1"/>
              </a:solidFill>
              <a:effectLst/>
              <a:latin typeface="+mn-lt"/>
              <a:ea typeface="+mn-ea"/>
              <a:cs typeface="+mn-cs"/>
            </a:rPr>
            <a:t>と</a:t>
          </a:r>
          <a:r>
            <a:rPr kumimoji="1" lang="ja-JP" altLang="ja-JP" sz="1100" b="0" i="0" baseline="0">
              <a:solidFill>
                <a:schemeClr val="dk1"/>
              </a:solidFill>
              <a:effectLst/>
              <a:latin typeface="+mn-lt"/>
              <a:ea typeface="+mn-ea"/>
              <a:cs typeface="+mn-cs"/>
            </a:rPr>
            <a:t>なっているが、実質単年度収支は赤字となっている。</a:t>
          </a:r>
          <a:endParaRPr kumimoji="1" lang="en-US" altLang="ja-JP" sz="1100" b="0" i="0" baseline="0">
            <a:solidFill>
              <a:schemeClr val="dk1"/>
            </a:solidFill>
            <a:effectLst/>
            <a:latin typeface="+mn-lt"/>
            <a:ea typeface="+mn-ea"/>
            <a:cs typeface="+mn-cs"/>
          </a:endParaRPr>
        </a:p>
        <a:p>
          <a:r>
            <a:rPr kumimoji="1" lang="ja-JP" altLang="ja-JP" sz="1100" b="0" i="0" baseline="0">
              <a:solidFill>
                <a:schemeClr val="dk1"/>
              </a:solidFill>
              <a:effectLst/>
              <a:latin typeface="+mn-lt"/>
              <a:ea typeface="+mn-ea"/>
              <a:cs typeface="+mn-cs"/>
            </a:rPr>
            <a:t>これは、学校再編成等今後の大型事業に備えるため、</a:t>
          </a:r>
          <a:r>
            <a:rPr kumimoji="1" lang="ja-JP" altLang="en-US" sz="1100" b="0" i="0" baseline="0">
              <a:solidFill>
                <a:schemeClr val="dk1"/>
              </a:solidFill>
              <a:effectLst/>
              <a:latin typeface="+mn-lt"/>
              <a:ea typeface="+mn-ea"/>
              <a:cs typeface="+mn-cs"/>
            </a:rPr>
            <a:t>学校施設整備</a:t>
          </a:r>
          <a:r>
            <a:rPr kumimoji="1" lang="ja-JP" altLang="ja-JP" sz="1100" b="0" i="0" baseline="0">
              <a:solidFill>
                <a:schemeClr val="dk1"/>
              </a:solidFill>
              <a:effectLst/>
              <a:latin typeface="+mn-lt"/>
              <a:ea typeface="+mn-ea"/>
              <a:cs typeface="+mn-cs"/>
            </a:rPr>
            <a:t>基金に積み立てたためである。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福岡県豊前市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平成２６年度までは、住宅新築資金等貸付事業特別会計のみが赤字となっていたが、平成２７年度からは、国民健康保険事業特別会計も赤字となる年度が出ている。令和４年度から住宅新築資金等貸付事業特別会計が黒字に転化したものの国民健康保険事業特別会計の赤字は継続している。しかし、その他の会計は黒字であるため、連結実質赤字比率は発生していない。</a:t>
          </a:r>
          <a:endParaRPr lang="ja-JP" altLang="ja-JP" sz="1400">
            <a:effectLst/>
          </a:endParaRPr>
        </a:p>
        <a:p>
          <a:r>
            <a:rPr kumimoji="1" lang="ja-JP" altLang="ja-JP" sz="1100">
              <a:solidFill>
                <a:schemeClr val="dk1"/>
              </a:solidFill>
              <a:effectLst/>
              <a:latin typeface="+mn-lt"/>
              <a:ea typeface="+mn-ea"/>
              <a:cs typeface="+mn-cs"/>
            </a:rPr>
            <a:t>今後も、国民健康保険事業特別会計は一人当たりの医療給付費の</a:t>
          </a:r>
          <a:r>
            <a:rPr kumimoji="1" lang="ja-JP" altLang="en-US" sz="1100">
              <a:solidFill>
                <a:schemeClr val="dk1"/>
              </a:solidFill>
              <a:effectLst/>
              <a:latin typeface="+mn-lt"/>
              <a:ea typeface="+mn-ea"/>
              <a:cs typeface="+mn-cs"/>
            </a:rPr>
            <a:t>抑制</a:t>
          </a:r>
          <a:r>
            <a:rPr kumimoji="1" lang="ja-JP" altLang="ja-JP" sz="1100">
              <a:solidFill>
                <a:schemeClr val="dk1"/>
              </a:solidFill>
              <a:effectLst/>
              <a:latin typeface="+mn-lt"/>
              <a:ea typeface="+mn-ea"/>
              <a:cs typeface="+mn-cs"/>
            </a:rPr>
            <a:t>や支出に見合った歳入（税収）が確保できていない状況のため赤字となる見込みである。医療費適正化に向けた取り組みや保健事業の積極的な推進、交付金の適正な確保及び国保税率の見直しを行い財政健全化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Y1" workbookViewId="0">
      <selection activeCell="W37" sqref="W37:AK37"/>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15311170</v>
      </c>
      <c r="BO4" s="449"/>
      <c r="BP4" s="449"/>
      <c r="BQ4" s="449"/>
      <c r="BR4" s="449"/>
      <c r="BS4" s="449"/>
      <c r="BT4" s="449"/>
      <c r="BU4" s="450"/>
      <c r="BV4" s="448">
        <v>13839504</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7.5</v>
      </c>
      <c r="CU4" s="589"/>
      <c r="CV4" s="589"/>
      <c r="CW4" s="589"/>
      <c r="CX4" s="589"/>
      <c r="CY4" s="589"/>
      <c r="CZ4" s="589"/>
      <c r="DA4" s="590"/>
      <c r="DB4" s="588">
        <v>7.3</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14741778</v>
      </c>
      <c r="BO5" s="420"/>
      <c r="BP5" s="420"/>
      <c r="BQ5" s="420"/>
      <c r="BR5" s="420"/>
      <c r="BS5" s="420"/>
      <c r="BT5" s="420"/>
      <c r="BU5" s="421"/>
      <c r="BV5" s="419">
        <v>13297641</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95.3</v>
      </c>
      <c r="CU5" s="417"/>
      <c r="CV5" s="417"/>
      <c r="CW5" s="417"/>
      <c r="CX5" s="417"/>
      <c r="CY5" s="417"/>
      <c r="CZ5" s="417"/>
      <c r="DA5" s="418"/>
      <c r="DB5" s="416">
        <v>92.8</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569392</v>
      </c>
      <c r="BO6" s="420"/>
      <c r="BP6" s="420"/>
      <c r="BQ6" s="420"/>
      <c r="BR6" s="420"/>
      <c r="BS6" s="420"/>
      <c r="BT6" s="420"/>
      <c r="BU6" s="421"/>
      <c r="BV6" s="419">
        <v>541863</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95.6</v>
      </c>
      <c r="CU6" s="563"/>
      <c r="CV6" s="563"/>
      <c r="CW6" s="563"/>
      <c r="CX6" s="563"/>
      <c r="CY6" s="563"/>
      <c r="CZ6" s="563"/>
      <c r="DA6" s="564"/>
      <c r="DB6" s="562">
        <v>93.5</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19900</v>
      </c>
      <c r="BO7" s="420"/>
      <c r="BP7" s="420"/>
      <c r="BQ7" s="420"/>
      <c r="BR7" s="420"/>
      <c r="BS7" s="420"/>
      <c r="BT7" s="420"/>
      <c r="BU7" s="421"/>
      <c r="BV7" s="419">
        <v>13117</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7345586</v>
      </c>
      <c r="CU7" s="420"/>
      <c r="CV7" s="420"/>
      <c r="CW7" s="420"/>
      <c r="CX7" s="420"/>
      <c r="CY7" s="420"/>
      <c r="CZ7" s="420"/>
      <c r="DA7" s="421"/>
      <c r="DB7" s="419">
        <v>7200310</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549492</v>
      </c>
      <c r="BO8" s="420"/>
      <c r="BP8" s="420"/>
      <c r="BQ8" s="420"/>
      <c r="BR8" s="420"/>
      <c r="BS8" s="420"/>
      <c r="BT8" s="420"/>
      <c r="BU8" s="421"/>
      <c r="BV8" s="419">
        <v>528746</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0.53</v>
      </c>
      <c r="CU8" s="523"/>
      <c r="CV8" s="523"/>
      <c r="CW8" s="523"/>
      <c r="CX8" s="523"/>
      <c r="CY8" s="523"/>
      <c r="CZ8" s="523"/>
      <c r="DA8" s="524"/>
      <c r="DB8" s="522">
        <v>0.53</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24391</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20746</v>
      </c>
      <c r="BO9" s="420"/>
      <c r="BP9" s="420"/>
      <c r="BQ9" s="420"/>
      <c r="BR9" s="420"/>
      <c r="BS9" s="420"/>
      <c r="BT9" s="420"/>
      <c r="BU9" s="421"/>
      <c r="BV9" s="419">
        <v>147656</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9.6999999999999993</v>
      </c>
      <c r="CU9" s="417"/>
      <c r="CV9" s="417"/>
      <c r="CW9" s="417"/>
      <c r="CX9" s="417"/>
      <c r="CY9" s="417"/>
      <c r="CZ9" s="417"/>
      <c r="DA9" s="418"/>
      <c r="DB9" s="416">
        <v>10.8</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25940</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72058</v>
      </c>
      <c r="BO10" s="420"/>
      <c r="BP10" s="420"/>
      <c r="BQ10" s="420"/>
      <c r="BR10" s="420"/>
      <c r="BS10" s="420"/>
      <c r="BT10" s="420"/>
      <c r="BU10" s="421"/>
      <c r="BV10" s="419">
        <v>9559</v>
      </c>
      <c r="BW10" s="420"/>
      <c r="BX10" s="420"/>
      <c r="BY10" s="420"/>
      <c r="BZ10" s="420"/>
      <c r="CA10" s="420"/>
      <c r="CB10" s="420"/>
      <c r="CC10" s="421"/>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119</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23322</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119</v>
      </c>
      <c r="AV12" s="478"/>
      <c r="AW12" s="478"/>
      <c r="AX12" s="478"/>
      <c r="AY12" s="433" t="s">
        <v>128</v>
      </c>
      <c r="AZ12" s="434"/>
      <c r="BA12" s="434"/>
      <c r="BB12" s="434"/>
      <c r="BC12" s="434"/>
      <c r="BD12" s="434"/>
      <c r="BE12" s="434"/>
      <c r="BF12" s="434"/>
      <c r="BG12" s="434"/>
      <c r="BH12" s="434"/>
      <c r="BI12" s="434"/>
      <c r="BJ12" s="434"/>
      <c r="BK12" s="434"/>
      <c r="BL12" s="434"/>
      <c r="BM12" s="435"/>
      <c r="BN12" s="419">
        <v>240000</v>
      </c>
      <c r="BO12" s="420"/>
      <c r="BP12" s="420"/>
      <c r="BQ12" s="420"/>
      <c r="BR12" s="420"/>
      <c r="BS12" s="420"/>
      <c r="BT12" s="420"/>
      <c r="BU12" s="421"/>
      <c r="BV12" s="419">
        <v>240000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22826</v>
      </c>
      <c r="S13" s="507"/>
      <c r="T13" s="507"/>
      <c r="U13" s="507"/>
      <c r="V13" s="508"/>
      <c r="W13" s="509" t="s">
        <v>131</v>
      </c>
      <c r="X13" s="405"/>
      <c r="Y13" s="405"/>
      <c r="Z13" s="405"/>
      <c r="AA13" s="405"/>
      <c r="AB13" s="406"/>
      <c r="AC13" s="372">
        <v>552</v>
      </c>
      <c r="AD13" s="373"/>
      <c r="AE13" s="373"/>
      <c r="AF13" s="373"/>
      <c r="AG13" s="374"/>
      <c r="AH13" s="372">
        <v>714</v>
      </c>
      <c r="AI13" s="373"/>
      <c r="AJ13" s="373"/>
      <c r="AK13" s="373"/>
      <c r="AL13" s="432"/>
      <c r="AM13" s="476" t="s">
        <v>132</v>
      </c>
      <c r="AN13" s="376"/>
      <c r="AO13" s="376"/>
      <c r="AP13" s="376"/>
      <c r="AQ13" s="376"/>
      <c r="AR13" s="376"/>
      <c r="AS13" s="376"/>
      <c r="AT13" s="377"/>
      <c r="AU13" s="477" t="s">
        <v>119</v>
      </c>
      <c r="AV13" s="478"/>
      <c r="AW13" s="478"/>
      <c r="AX13" s="478"/>
      <c r="AY13" s="433" t="s">
        <v>133</v>
      </c>
      <c r="AZ13" s="434"/>
      <c r="BA13" s="434"/>
      <c r="BB13" s="434"/>
      <c r="BC13" s="434"/>
      <c r="BD13" s="434"/>
      <c r="BE13" s="434"/>
      <c r="BF13" s="434"/>
      <c r="BG13" s="434"/>
      <c r="BH13" s="434"/>
      <c r="BI13" s="434"/>
      <c r="BJ13" s="434"/>
      <c r="BK13" s="434"/>
      <c r="BL13" s="434"/>
      <c r="BM13" s="435"/>
      <c r="BN13" s="419">
        <v>-147196</v>
      </c>
      <c r="BO13" s="420"/>
      <c r="BP13" s="420"/>
      <c r="BQ13" s="420"/>
      <c r="BR13" s="420"/>
      <c r="BS13" s="420"/>
      <c r="BT13" s="420"/>
      <c r="BU13" s="421"/>
      <c r="BV13" s="419">
        <v>-82785</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8.1</v>
      </c>
      <c r="CU13" s="417"/>
      <c r="CV13" s="417"/>
      <c r="CW13" s="417"/>
      <c r="CX13" s="417"/>
      <c r="CY13" s="417"/>
      <c r="CZ13" s="417"/>
      <c r="DA13" s="418"/>
      <c r="DB13" s="416">
        <v>8.6</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23853</v>
      </c>
      <c r="S14" s="507"/>
      <c r="T14" s="507"/>
      <c r="U14" s="507"/>
      <c r="V14" s="508"/>
      <c r="W14" s="510"/>
      <c r="X14" s="408"/>
      <c r="Y14" s="408"/>
      <c r="Z14" s="408"/>
      <c r="AA14" s="408"/>
      <c r="AB14" s="409"/>
      <c r="AC14" s="499">
        <v>5.4</v>
      </c>
      <c r="AD14" s="500"/>
      <c r="AE14" s="500"/>
      <c r="AF14" s="500"/>
      <c r="AG14" s="501"/>
      <c r="AH14" s="499">
        <v>6.4</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23379</v>
      </c>
      <c r="S15" s="507"/>
      <c r="T15" s="507"/>
      <c r="U15" s="507"/>
      <c r="V15" s="508"/>
      <c r="W15" s="509" t="s">
        <v>137</v>
      </c>
      <c r="X15" s="405"/>
      <c r="Y15" s="405"/>
      <c r="Z15" s="405"/>
      <c r="AA15" s="405"/>
      <c r="AB15" s="406"/>
      <c r="AC15" s="372">
        <v>3268</v>
      </c>
      <c r="AD15" s="373"/>
      <c r="AE15" s="373"/>
      <c r="AF15" s="373"/>
      <c r="AG15" s="374"/>
      <c r="AH15" s="372">
        <v>3565</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3323860</v>
      </c>
      <c r="BO15" s="449"/>
      <c r="BP15" s="449"/>
      <c r="BQ15" s="449"/>
      <c r="BR15" s="449"/>
      <c r="BS15" s="449"/>
      <c r="BT15" s="449"/>
      <c r="BU15" s="450"/>
      <c r="BV15" s="448">
        <v>3305792</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31.9</v>
      </c>
      <c r="AD16" s="500"/>
      <c r="AE16" s="500"/>
      <c r="AF16" s="500"/>
      <c r="AG16" s="501"/>
      <c r="AH16" s="499">
        <v>31.8</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6430883</v>
      </c>
      <c r="BO16" s="420"/>
      <c r="BP16" s="420"/>
      <c r="BQ16" s="420"/>
      <c r="BR16" s="420"/>
      <c r="BS16" s="420"/>
      <c r="BT16" s="420"/>
      <c r="BU16" s="421"/>
      <c r="BV16" s="419">
        <v>6275037</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6438</v>
      </c>
      <c r="AD17" s="373"/>
      <c r="AE17" s="373"/>
      <c r="AF17" s="373"/>
      <c r="AG17" s="374"/>
      <c r="AH17" s="372">
        <v>6916</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4202434</v>
      </c>
      <c r="BO17" s="420"/>
      <c r="BP17" s="420"/>
      <c r="BQ17" s="420"/>
      <c r="BR17" s="420"/>
      <c r="BS17" s="420"/>
      <c r="BT17" s="420"/>
      <c r="BU17" s="421"/>
      <c r="BV17" s="419">
        <v>4179960</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111.01</v>
      </c>
      <c r="M18" s="472"/>
      <c r="N18" s="472"/>
      <c r="O18" s="472"/>
      <c r="P18" s="472"/>
      <c r="Q18" s="472"/>
      <c r="R18" s="473"/>
      <c r="S18" s="473"/>
      <c r="T18" s="473"/>
      <c r="U18" s="473"/>
      <c r="V18" s="474"/>
      <c r="W18" s="490"/>
      <c r="X18" s="491"/>
      <c r="Y18" s="491"/>
      <c r="Z18" s="491"/>
      <c r="AA18" s="491"/>
      <c r="AB18" s="515"/>
      <c r="AC18" s="389">
        <v>62.8</v>
      </c>
      <c r="AD18" s="390"/>
      <c r="AE18" s="390"/>
      <c r="AF18" s="390"/>
      <c r="AG18" s="475"/>
      <c r="AH18" s="389">
        <v>61.8</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7310940</v>
      </c>
      <c r="BO18" s="420"/>
      <c r="BP18" s="420"/>
      <c r="BQ18" s="420"/>
      <c r="BR18" s="420"/>
      <c r="BS18" s="420"/>
      <c r="BT18" s="420"/>
      <c r="BU18" s="421"/>
      <c r="BV18" s="419">
        <v>6902542</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220</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10245282</v>
      </c>
      <c r="BO19" s="420"/>
      <c r="BP19" s="420"/>
      <c r="BQ19" s="420"/>
      <c r="BR19" s="420"/>
      <c r="BS19" s="420"/>
      <c r="BT19" s="420"/>
      <c r="BU19" s="421"/>
      <c r="BV19" s="419">
        <v>9410804</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9910</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7114821</v>
      </c>
      <c r="BO22" s="449"/>
      <c r="BP22" s="449"/>
      <c r="BQ22" s="449"/>
      <c r="BR22" s="449"/>
      <c r="BS22" s="449"/>
      <c r="BT22" s="449"/>
      <c r="BU22" s="450"/>
      <c r="BV22" s="448">
        <v>7581324</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6755573</v>
      </c>
      <c r="BO23" s="420"/>
      <c r="BP23" s="420"/>
      <c r="BQ23" s="420"/>
      <c r="BR23" s="420"/>
      <c r="BS23" s="420"/>
      <c r="BT23" s="420"/>
      <c r="BU23" s="421"/>
      <c r="BV23" s="419">
        <v>7285186</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8100</v>
      </c>
      <c r="R24" s="373"/>
      <c r="S24" s="373"/>
      <c r="T24" s="373"/>
      <c r="U24" s="373"/>
      <c r="V24" s="374"/>
      <c r="W24" s="462"/>
      <c r="X24" s="399"/>
      <c r="Y24" s="400"/>
      <c r="Z24" s="375" t="s">
        <v>162</v>
      </c>
      <c r="AA24" s="376"/>
      <c r="AB24" s="376"/>
      <c r="AC24" s="376"/>
      <c r="AD24" s="376"/>
      <c r="AE24" s="376"/>
      <c r="AF24" s="376"/>
      <c r="AG24" s="377"/>
      <c r="AH24" s="372">
        <v>210</v>
      </c>
      <c r="AI24" s="373"/>
      <c r="AJ24" s="373"/>
      <c r="AK24" s="373"/>
      <c r="AL24" s="374"/>
      <c r="AM24" s="372">
        <v>665910</v>
      </c>
      <c r="AN24" s="373"/>
      <c r="AO24" s="373"/>
      <c r="AP24" s="373"/>
      <c r="AQ24" s="373"/>
      <c r="AR24" s="374"/>
      <c r="AS24" s="372">
        <v>3171</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4045724</v>
      </c>
      <c r="BO24" s="420"/>
      <c r="BP24" s="420"/>
      <c r="BQ24" s="420"/>
      <c r="BR24" s="420"/>
      <c r="BS24" s="420"/>
      <c r="BT24" s="420"/>
      <c r="BU24" s="421"/>
      <c r="BV24" s="419">
        <v>4158021</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6600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712420</v>
      </c>
      <c r="BO25" s="449"/>
      <c r="BP25" s="449"/>
      <c r="BQ25" s="449"/>
      <c r="BR25" s="449"/>
      <c r="BS25" s="449"/>
      <c r="BT25" s="449"/>
      <c r="BU25" s="450"/>
      <c r="BV25" s="448">
        <v>1060962</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6040</v>
      </c>
      <c r="R26" s="373"/>
      <c r="S26" s="373"/>
      <c r="T26" s="373"/>
      <c r="U26" s="373"/>
      <c r="V26" s="374"/>
      <c r="W26" s="462"/>
      <c r="X26" s="399"/>
      <c r="Y26" s="400"/>
      <c r="Z26" s="375" t="s">
        <v>168</v>
      </c>
      <c r="AA26" s="430"/>
      <c r="AB26" s="430"/>
      <c r="AC26" s="430"/>
      <c r="AD26" s="430"/>
      <c r="AE26" s="430"/>
      <c r="AF26" s="430"/>
      <c r="AG26" s="431"/>
      <c r="AH26" s="372">
        <v>6</v>
      </c>
      <c r="AI26" s="373"/>
      <c r="AJ26" s="373"/>
      <c r="AK26" s="373"/>
      <c r="AL26" s="374"/>
      <c r="AM26" s="372">
        <v>21846</v>
      </c>
      <c r="AN26" s="373"/>
      <c r="AO26" s="373"/>
      <c r="AP26" s="373"/>
      <c r="AQ26" s="373"/>
      <c r="AR26" s="374"/>
      <c r="AS26" s="372">
        <v>3641</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4000</v>
      </c>
      <c r="R27" s="373"/>
      <c r="S27" s="373"/>
      <c r="T27" s="373"/>
      <c r="U27" s="373"/>
      <c r="V27" s="374"/>
      <c r="W27" s="462"/>
      <c r="X27" s="399"/>
      <c r="Y27" s="400"/>
      <c r="Z27" s="375" t="s">
        <v>171</v>
      </c>
      <c r="AA27" s="376"/>
      <c r="AB27" s="376"/>
      <c r="AC27" s="376"/>
      <c r="AD27" s="376"/>
      <c r="AE27" s="376"/>
      <c r="AF27" s="376"/>
      <c r="AG27" s="377"/>
      <c r="AH27" s="372">
        <v>2</v>
      </c>
      <c r="AI27" s="373"/>
      <c r="AJ27" s="373"/>
      <c r="AK27" s="373"/>
      <c r="AL27" s="374"/>
      <c r="AM27" s="372" t="s">
        <v>172</v>
      </c>
      <c r="AN27" s="373"/>
      <c r="AO27" s="373"/>
      <c r="AP27" s="373"/>
      <c r="AQ27" s="373"/>
      <c r="AR27" s="374"/>
      <c r="AS27" s="372" t="s">
        <v>172</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v>276142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174</v>
      </c>
      <c r="F28" s="376"/>
      <c r="G28" s="376"/>
      <c r="H28" s="376"/>
      <c r="I28" s="376"/>
      <c r="J28" s="376"/>
      <c r="K28" s="377"/>
      <c r="L28" s="372">
        <v>1</v>
      </c>
      <c r="M28" s="373"/>
      <c r="N28" s="373"/>
      <c r="O28" s="373"/>
      <c r="P28" s="374"/>
      <c r="Q28" s="372">
        <v>3600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1534421</v>
      </c>
      <c r="BO28" s="449"/>
      <c r="BP28" s="449"/>
      <c r="BQ28" s="449"/>
      <c r="BR28" s="449"/>
      <c r="BS28" s="449"/>
      <c r="BT28" s="449"/>
      <c r="BU28" s="450"/>
      <c r="BV28" s="448">
        <v>1432363</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177</v>
      </c>
      <c r="F29" s="376"/>
      <c r="G29" s="376"/>
      <c r="H29" s="376"/>
      <c r="I29" s="376"/>
      <c r="J29" s="376"/>
      <c r="K29" s="377"/>
      <c r="L29" s="372">
        <v>11</v>
      </c>
      <c r="M29" s="373"/>
      <c r="N29" s="373"/>
      <c r="O29" s="373"/>
      <c r="P29" s="374"/>
      <c r="Q29" s="372">
        <v>3300</v>
      </c>
      <c r="R29" s="373"/>
      <c r="S29" s="373"/>
      <c r="T29" s="373"/>
      <c r="U29" s="373"/>
      <c r="V29" s="374"/>
      <c r="W29" s="463"/>
      <c r="X29" s="464"/>
      <c r="Y29" s="465"/>
      <c r="Z29" s="375" t="s">
        <v>178</v>
      </c>
      <c r="AA29" s="376"/>
      <c r="AB29" s="376"/>
      <c r="AC29" s="376"/>
      <c r="AD29" s="376"/>
      <c r="AE29" s="376"/>
      <c r="AF29" s="376"/>
      <c r="AG29" s="377"/>
      <c r="AH29" s="372">
        <v>212</v>
      </c>
      <c r="AI29" s="373"/>
      <c r="AJ29" s="373"/>
      <c r="AK29" s="373"/>
      <c r="AL29" s="374"/>
      <c r="AM29" s="372">
        <v>673040</v>
      </c>
      <c r="AN29" s="373"/>
      <c r="AO29" s="373"/>
      <c r="AP29" s="373"/>
      <c r="AQ29" s="373"/>
      <c r="AR29" s="374"/>
      <c r="AS29" s="372">
        <v>3175</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532479</v>
      </c>
      <c r="BO29" s="420"/>
      <c r="BP29" s="420"/>
      <c r="BQ29" s="420"/>
      <c r="BR29" s="420"/>
      <c r="BS29" s="420"/>
      <c r="BT29" s="420"/>
      <c r="BU29" s="421"/>
      <c r="BV29" s="419">
        <v>506625</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96.9</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2363189</v>
      </c>
      <c r="BO30" s="454"/>
      <c r="BP30" s="454"/>
      <c r="BQ30" s="454"/>
      <c r="BR30" s="454"/>
      <c r="BS30" s="454"/>
      <c r="BT30" s="454"/>
      <c r="BU30" s="455"/>
      <c r="BV30" s="453">
        <v>2027576</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187</v>
      </c>
      <c r="D33" s="371"/>
      <c r="E33" s="370" t="s">
        <v>188</v>
      </c>
      <c r="F33" s="370"/>
      <c r="G33" s="370"/>
      <c r="H33" s="370"/>
      <c r="I33" s="370"/>
      <c r="J33" s="370"/>
      <c r="K33" s="370"/>
      <c r="L33" s="370"/>
      <c r="M33" s="370"/>
      <c r="N33" s="370"/>
      <c r="O33" s="370"/>
      <c r="P33" s="370"/>
      <c r="Q33" s="370"/>
      <c r="R33" s="370"/>
      <c r="S33" s="370"/>
      <c r="T33" s="194"/>
      <c r="U33" s="371" t="s">
        <v>187</v>
      </c>
      <c r="V33" s="371"/>
      <c r="W33" s="370" t="s">
        <v>188</v>
      </c>
      <c r="X33" s="370"/>
      <c r="Y33" s="370"/>
      <c r="Z33" s="370"/>
      <c r="AA33" s="370"/>
      <c r="AB33" s="370"/>
      <c r="AC33" s="370"/>
      <c r="AD33" s="370"/>
      <c r="AE33" s="370"/>
      <c r="AF33" s="370"/>
      <c r="AG33" s="370"/>
      <c r="AH33" s="370"/>
      <c r="AI33" s="370"/>
      <c r="AJ33" s="370"/>
      <c r="AK33" s="370"/>
      <c r="AL33" s="194"/>
      <c r="AM33" s="371" t="s">
        <v>187</v>
      </c>
      <c r="AN33" s="371"/>
      <c r="AO33" s="370" t="s">
        <v>188</v>
      </c>
      <c r="AP33" s="370"/>
      <c r="AQ33" s="370"/>
      <c r="AR33" s="370"/>
      <c r="AS33" s="370"/>
      <c r="AT33" s="370"/>
      <c r="AU33" s="370"/>
      <c r="AV33" s="370"/>
      <c r="AW33" s="370"/>
      <c r="AX33" s="370"/>
      <c r="AY33" s="370"/>
      <c r="AZ33" s="370"/>
      <c r="BA33" s="370"/>
      <c r="BB33" s="370"/>
      <c r="BC33" s="370"/>
      <c r="BD33" s="195"/>
      <c r="BE33" s="370" t="s">
        <v>189</v>
      </c>
      <c r="BF33" s="370"/>
      <c r="BG33" s="370" t="s">
        <v>190</v>
      </c>
      <c r="BH33" s="370"/>
      <c r="BI33" s="370"/>
      <c r="BJ33" s="370"/>
      <c r="BK33" s="370"/>
      <c r="BL33" s="370"/>
      <c r="BM33" s="370"/>
      <c r="BN33" s="370"/>
      <c r="BO33" s="370"/>
      <c r="BP33" s="370"/>
      <c r="BQ33" s="370"/>
      <c r="BR33" s="370"/>
      <c r="BS33" s="370"/>
      <c r="BT33" s="370"/>
      <c r="BU33" s="370"/>
      <c r="BV33" s="195"/>
      <c r="BW33" s="371" t="s">
        <v>189</v>
      </c>
      <c r="BX33" s="371"/>
      <c r="BY33" s="370" t="s">
        <v>191</v>
      </c>
      <c r="BZ33" s="370"/>
      <c r="CA33" s="370"/>
      <c r="CB33" s="370"/>
      <c r="CC33" s="370"/>
      <c r="CD33" s="370"/>
      <c r="CE33" s="370"/>
      <c r="CF33" s="370"/>
      <c r="CG33" s="370"/>
      <c r="CH33" s="370"/>
      <c r="CI33" s="370"/>
      <c r="CJ33" s="370"/>
      <c r="CK33" s="370"/>
      <c r="CL33" s="370"/>
      <c r="CM33" s="370"/>
      <c r="CN33" s="194"/>
      <c r="CO33" s="371" t="s">
        <v>187</v>
      </c>
      <c r="CP33" s="371"/>
      <c r="CQ33" s="370" t="s">
        <v>192</v>
      </c>
      <c r="CR33" s="370"/>
      <c r="CS33" s="370"/>
      <c r="CT33" s="370"/>
      <c r="CU33" s="370"/>
      <c r="CV33" s="370"/>
      <c r="CW33" s="370"/>
      <c r="CX33" s="370"/>
      <c r="CY33" s="370"/>
      <c r="CZ33" s="370"/>
      <c r="DA33" s="370"/>
      <c r="DB33" s="370"/>
      <c r="DC33" s="370"/>
      <c r="DD33" s="370"/>
      <c r="DE33" s="370"/>
      <c r="DF33" s="194"/>
      <c r="DG33" s="369" t="s">
        <v>193</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5</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69"/>
      <c r="AM34" s="367">
        <f>IF(AO34="","",MAX(C34:D43,U34:V43)+1)</f>
        <v>7</v>
      </c>
      <c r="AN34" s="367"/>
      <c r="AO34" s="368" t="str">
        <f>IF('各会計、関係団体の財政状況及び健全化判断比率'!B30="","",'各会計、関係団体の財政状況及び健全化判断比率'!B30)</f>
        <v>水道事業会計</v>
      </c>
      <c r="AP34" s="368"/>
      <c r="AQ34" s="368"/>
      <c r="AR34" s="368"/>
      <c r="AS34" s="368"/>
      <c r="AT34" s="368"/>
      <c r="AU34" s="368"/>
      <c r="AV34" s="368"/>
      <c r="AW34" s="368"/>
      <c r="AX34" s="368"/>
      <c r="AY34" s="368"/>
      <c r="AZ34" s="368"/>
      <c r="BA34" s="368"/>
      <c r="BB34" s="368"/>
      <c r="BC34" s="368"/>
      <c r="BD34" s="169"/>
      <c r="BE34" s="367">
        <f>IF(BG34="","",MAX(C34:D43,U34:V43,AM34:AN43)+1)</f>
        <v>10</v>
      </c>
      <c r="BF34" s="367"/>
      <c r="BG34" s="368" t="str">
        <f>IF('各会計、関係団体の財政状況及び健全化判断比率'!B33="","",'各会計、関係団体の財政状況及び健全化判断比率'!B33)</f>
        <v>工業用地造成事業特別会計</v>
      </c>
      <c r="BH34" s="368"/>
      <c r="BI34" s="368"/>
      <c r="BJ34" s="368"/>
      <c r="BK34" s="368"/>
      <c r="BL34" s="368"/>
      <c r="BM34" s="368"/>
      <c r="BN34" s="368"/>
      <c r="BO34" s="368"/>
      <c r="BP34" s="368"/>
      <c r="BQ34" s="368"/>
      <c r="BR34" s="368"/>
      <c r="BS34" s="368"/>
      <c r="BT34" s="368"/>
      <c r="BU34" s="368"/>
      <c r="BV34" s="169"/>
      <c r="BW34" s="367">
        <f>IF(BY34="","",MAX(C34:D43,U34:V43,AM34:AN43,BE34:BF43)+1)</f>
        <v>11</v>
      </c>
      <c r="BX34" s="367"/>
      <c r="BY34" s="368" t="str">
        <f>IF('各会計、関係団体の財政状況及び健全化判断比率'!B68="","",'各会計、関係団体の財政状況及び健全化判断比率'!B68)</f>
        <v>上毛町外一市一町矢方池土木組合</v>
      </c>
      <c r="BZ34" s="368"/>
      <c r="CA34" s="368"/>
      <c r="CB34" s="368"/>
      <c r="CC34" s="368"/>
      <c r="CD34" s="368"/>
      <c r="CE34" s="368"/>
      <c r="CF34" s="368"/>
      <c r="CG34" s="368"/>
      <c r="CH34" s="368"/>
      <c r="CI34" s="368"/>
      <c r="CJ34" s="368"/>
      <c r="CK34" s="368"/>
      <c r="CL34" s="368"/>
      <c r="CM34" s="368"/>
      <c r="CN34" s="169"/>
      <c r="CO34" s="367">
        <f>IF(CQ34="","",MAX(C34:D43,U34:V43,AM34:AN43,BE34:BF43,BW34:BX43)+1)</f>
        <v>21</v>
      </c>
      <c r="CP34" s="367"/>
      <c r="CQ34" s="368" t="str">
        <f>IF('各会計、関係団体の財政状況及び健全化判断比率'!BS7="","",'各会計、関係団体の財政状況及び健全化判断比率'!BS7)</f>
        <v>ぶぜん街づくり会社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住宅新築資金等貸付事業特別会計</v>
      </c>
      <c r="F35" s="368"/>
      <c r="G35" s="368"/>
      <c r="H35" s="368"/>
      <c r="I35" s="368"/>
      <c r="J35" s="368"/>
      <c r="K35" s="368"/>
      <c r="L35" s="368"/>
      <c r="M35" s="368"/>
      <c r="N35" s="368"/>
      <c r="O35" s="368"/>
      <c r="P35" s="368"/>
      <c r="Q35" s="368"/>
      <c r="R35" s="368"/>
      <c r="S35" s="368"/>
      <c r="T35" s="169"/>
      <c r="U35" s="367">
        <f>IF(W35="","",U34+1)</f>
        <v>6</v>
      </c>
      <c r="V35" s="367"/>
      <c r="W35" s="368" t="str">
        <f>IF('各会計、関係団体の財政状況及び健全化判断比率'!B29="","",'各会計、関係団体の財政状況及び健全化判断比率'!B29)</f>
        <v>後期高齢者医療事業特別会計</v>
      </c>
      <c r="X35" s="368"/>
      <c r="Y35" s="368"/>
      <c r="Z35" s="368"/>
      <c r="AA35" s="368"/>
      <c r="AB35" s="368"/>
      <c r="AC35" s="368"/>
      <c r="AD35" s="368"/>
      <c r="AE35" s="368"/>
      <c r="AF35" s="368"/>
      <c r="AG35" s="368"/>
      <c r="AH35" s="368"/>
      <c r="AI35" s="368"/>
      <c r="AJ35" s="368"/>
      <c r="AK35" s="368"/>
      <c r="AL35" s="169"/>
      <c r="AM35" s="367">
        <f t="shared" ref="AM35:AM43" si="0">IF(AO35="","",AM34+1)</f>
        <v>8</v>
      </c>
      <c r="AN35" s="367"/>
      <c r="AO35" s="368" t="str">
        <f>IF('各会計、関係団体の財政状況及び健全化判断比率'!B31="","",'各会計、関係団体の財政状況及び健全化判断比率'!B31)</f>
        <v>東部地区工業用水道事業会計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12</v>
      </c>
      <c r="BX35" s="367"/>
      <c r="BY35" s="368" t="str">
        <f>IF('各会計、関係団体の財政状況及び健全化判断比率'!B69="","",'各会計、関係団体の財政状況及び健全化判断比率'!B69)</f>
        <v>吉富町外一市中学校組合</v>
      </c>
      <c r="BZ35" s="368"/>
      <c r="CA35" s="368"/>
      <c r="CB35" s="368"/>
      <c r="CC35" s="368"/>
      <c r="CD35" s="368"/>
      <c r="CE35" s="368"/>
      <c r="CF35" s="368"/>
      <c r="CG35" s="368"/>
      <c r="CH35" s="368"/>
      <c r="CI35" s="368"/>
      <c r="CJ35" s="368"/>
      <c r="CK35" s="368"/>
      <c r="CL35" s="368"/>
      <c r="CM35" s="368"/>
      <c r="CN35" s="169"/>
      <c r="CO35" s="367">
        <f t="shared" ref="CO35:CO43" si="3">IF(CQ35="","",CO34+1)</f>
        <v>22</v>
      </c>
      <c r="CP35" s="367"/>
      <c r="CQ35" s="368" t="str">
        <f>IF('各会計、関係団体の財政状況及び健全化判断比率'!BS8="","",'各会計、関係団体の財政状況及び健全化判断比率'!BS8)</f>
        <v>豊前市土地開発公社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〇</v>
      </c>
      <c r="DH35" s="365"/>
      <c r="DI35" s="196"/>
    </row>
    <row r="36" spans="1:113" ht="32.25" customHeight="1" x14ac:dyDescent="0.15">
      <c r="A36" s="169"/>
      <c r="B36" s="193"/>
      <c r="C36" s="367">
        <f>IF(E36="","",C35+1)</f>
        <v>3</v>
      </c>
      <c r="D36" s="367"/>
      <c r="E36" s="368" t="str">
        <f>IF('各会計、関係団体の財政状況及び健全化判断比率'!B9="","",'各会計、関係団体の財政状況及び健全化判断比率'!B9)</f>
        <v>市営駐車場事業特別会計</v>
      </c>
      <c r="F36" s="368"/>
      <c r="G36" s="368"/>
      <c r="H36" s="368"/>
      <c r="I36" s="368"/>
      <c r="J36" s="368"/>
      <c r="K36" s="368"/>
      <c r="L36" s="368"/>
      <c r="M36" s="368"/>
      <c r="N36" s="368"/>
      <c r="O36" s="368"/>
      <c r="P36" s="368"/>
      <c r="Q36" s="368"/>
      <c r="R36" s="368"/>
      <c r="S36" s="368"/>
      <c r="T36" s="169"/>
      <c r="U36" s="367" t="str">
        <f t="shared" ref="U36:U43" si="4">IF(W36="","",U35+1)</f>
        <v/>
      </c>
      <c r="V36" s="367"/>
      <c r="W36" s="368"/>
      <c r="X36" s="368"/>
      <c r="Y36" s="368"/>
      <c r="Z36" s="368"/>
      <c r="AA36" s="368"/>
      <c r="AB36" s="368"/>
      <c r="AC36" s="368"/>
      <c r="AD36" s="368"/>
      <c r="AE36" s="368"/>
      <c r="AF36" s="368"/>
      <c r="AG36" s="368"/>
      <c r="AH36" s="368"/>
      <c r="AI36" s="368"/>
      <c r="AJ36" s="368"/>
      <c r="AK36" s="368"/>
      <c r="AL36" s="169"/>
      <c r="AM36" s="367">
        <f t="shared" si="0"/>
        <v>9</v>
      </c>
      <c r="AN36" s="367"/>
      <c r="AO36" s="368" t="str">
        <f>IF('各会計、関係団体の財政状況及び健全化判断比率'!B32="","",'各会計、関係団体の財政状況及び健全化判断比率'!B32)</f>
        <v>公共下水道事業会計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13</v>
      </c>
      <c r="BX36" s="367"/>
      <c r="BY36" s="368" t="str">
        <f>IF('各会計、関係団体の財政状況及び健全化判断比率'!B70="","",'各会計、関係団体の財政状況及び健全化判断比率'!B70)</f>
        <v>福岡県市町村消防団員等公務災害補償組合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f>IF(E37="","",C36+1)</f>
        <v>4</v>
      </c>
      <c r="D37" s="367"/>
      <c r="E37" s="368" t="str">
        <f>IF('各会計、関係団体の財政状況及び健全化判断比率'!B10="","",'各会計、関係団体の財政状況及び健全化判断比率'!B10)</f>
        <v>バス事業特別会計</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14</v>
      </c>
      <c r="BX37" s="367"/>
      <c r="BY37" s="368" t="str">
        <f>IF('各会計、関係団体の財政状況及び健全化判断比率'!B71="","",'各会計、関係団体の財政状況及び健全化判断比率'!B71)</f>
        <v>豊前市外二町財産組合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15</v>
      </c>
      <c r="BX38" s="367"/>
      <c r="BY38" s="368" t="str">
        <f>IF('各会計、関係団体の財政状況及び健全化判断比率'!B72="","",'各会計、関係団体の財政状況及び健全化判断比率'!B72)</f>
        <v>京築広域市町村圏事務組合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16</v>
      </c>
      <c r="BX39" s="367"/>
      <c r="BY39" s="368" t="str">
        <f>IF('各会計、関係団体の財政状況及び健全化判断比率'!B73="","",'各会計、関係団体の財政状況及び健全化判断比率'!B73)</f>
        <v>豊前市外二町清掃施設組合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17</v>
      </c>
      <c r="BX40" s="367"/>
      <c r="BY40" s="368" t="str">
        <f>IF('各会計、関係団体の財政状況及び健全化判断比率'!B74="","",'各会計、関係団体の財政状況及び健全化判断比率'!B74)</f>
        <v>福岡県自治振興組合（一般会計）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18</v>
      </c>
      <c r="BX41" s="367"/>
      <c r="BY41" s="368" t="str">
        <f>IF('各会計、関係団体の財政状況及び健全化判断比率'!B75="","",'各会計、関係団体の財政状況及び健全化判断比率'!B75)</f>
        <v>福岡県自治振興組合（公文書館事業特別会計）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19</v>
      </c>
      <c r="BX42" s="367"/>
      <c r="BY42" s="368" t="str">
        <f>IF('各会計、関係団体の財政状況及び健全化判断比率'!B76="","",'各会計、関係団体の財政状況及び健全化判断比率'!B76)</f>
        <v>福岡県介護保険広域連合（一般会計）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f t="shared" si="2"/>
        <v>20</v>
      </c>
      <c r="BX43" s="367"/>
      <c r="BY43" s="368" t="str">
        <f>IF('各会計、関係団体の財政状況及び健全化判断比率'!B77="","",'各会計、関係団体の財政状況及び健全化判断比率'!B77)</f>
        <v>福岡県介護保険広域連合（介護保険事業特別会計）</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jo7ABng38dwMK8/g3iZbIHYmFWkCkFHq2y7sQw2VbRg7hru27VPd4abV1NZviCzc4hSs2UiNJ1jeRSsO+Qf3cQ==" saltValue="up63Ws6018vOWd3Kwgaxv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G32"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15">
      <c r="A34" s="22"/>
      <c r="B34" s="31"/>
      <c r="C34" s="1151" t="s">
        <v>538</v>
      </c>
      <c r="D34" s="1151"/>
      <c r="E34" s="1152"/>
      <c r="F34" s="32" t="s">
        <v>539</v>
      </c>
      <c r="G34" s="33" t="s">
        <v>540</v>
      </c>
      <c r="H34" s="33" t="s">
        <v>541</v>
      </c>
      <c r="I34" s="33" t="s">
        <v>542</v>
      </c>
      <c r="J34" s="34" t="s">
        <v>543</v>
      </c>
      <c r="K34" s="22"/>
      <c r="L34" s="22"/>
      <c r="M34" s="22"/>
      <c r="N34" s="22"/>
      <c r="O34" s="22"/>
      <c r="P34" s="22"/>
    </row>
    <row r="35" spans="1:16" ht="39" customHeight="1" x14ac:dyDescent="0.15">
      <c r="A35" s="22"/>
      <c r="B35" s="35"/>
      <c r="C35" s="1145" t="s">
        <v>544</v>
      </c>
      <c r="D35" s="1146"/>
      <c r="E35" s="1147"/>
      <c r="F35" s="36">
        <v>2.2799999999999998</v>
      </c>
      <c r="G35" s="37">
        <v>5.98</v>
      </c>
      <c r="H35" s="37">
        <v>5.32</v>
      </c>
      <c r="I35" s="37">
        <v>7.3</v>
      </c>
      <c r="J35" s="38">
        <v>7.43</v>
      </c>
      <c r="K35" s="22"/>
      <c r="L35" s="22"/>
      <c r="M35" s="22"/>
      <c r="N35" s="22"/>
      <c r="O35" s="22"/>
      <c r="P35" s="22"/>
    </row>
    <row r="36" spans="1:16" ht="39" customHeight="1" x14ac:dyDescent="0.15">
      <c r="A36" s="22"/>
      <c r="B36" s="35"/>
      <c r="C36" s="1145" t="s">
        <v>545</v>
      </c>
      <c r="D36" s="1146"/>
      <c r="E36" s="1147"/>
      <c r="F36" s="36">
        <v>5.79</v>
      </c>
      <c r="G36" s="37">
        <v>5.38</v>
      </c>
      <c r="H36" s="37">
        <v>5.38</v>
      </c>
      <c r="I36" s="37">
        <v>5.41</v>
      </c>
      <c r="J36" s="38">
        <v>5.49</v>
      </c>
      <c r="K36" s="22"/>
      <c r="L36" s="22"/>
      <c r="M36" s="22"/>
      <c r="N36" s="22"/>
      <c r="O36" s="22"/>
      <c r="P36" s="22"/>
    </row>
    <row r="37" spans="1:16" ht="39" customHeight="1" x14ac:dyDescent="0.15">
      <c r="A37" s="22"/>
      <c r="B37" s="35"/>
      <c r="C37" s="1145" t="s">
        <v>546</v>
      </c>
      <c r="D37" s="1146"/>
      <c r="E37" s="1147"/>
      <c r="F37" s="36">
        <v>2.7</v>
      </c>
      <c r="G37" s="37">
        <v>2.42</v>
      </c>
      <c r="H37" s="37">
        <v>2.11</v>
      </c>
      <c r="I37" s="37">
        <v>1.8</v>
      </c>
      <c r="J37" s="38">
        <v>1.6</v>
      </c>
      <c r="K37" s="22"/>
      <c r="L37" s="22"/>
      <c r="M37" s="22"/>
      <c r="N37" s="22"/>
      <c r="O37" s="22"/>
      <c r="P37" s="22"/>
    </row>
    <row r="38" spans="1:16" ht="39" customHeight="1" x14ac:dyDescent="0.15">
      <c r="A38" s="22"/>
      <c r="B38" s="35"/>
      <c r="C38" s="1145" t="s">
        <v>547</v>
      </c>
      <c r="D38" s="1146"/>
      <c r="E38" s="1147"/>
      <c r="F38" s="36">
        <v>1.32</v>
      </c>
      <c r="G38" s="37">
        <v>1.33</v>
      </c>
      <c r="H38" s="37">
        <v>1.42</v>
      </c>
      <c r="I38" s="37">
        <v>1.43</v>
      </c>
      <c r="J38" s="38">
        <v>1.06</v>
      </c>
      <c r="K38" s="22"/>
      <c r="L38" s="22"/>
      <c r="M38" s="22"/>
      <c r="N38" s="22"/>
      <c r="O38" s="22"/>
      <c r="P38" s="22"/>
    </row>
    <row r="39" spans="1:16" ht="39" customHeight="1" x14ac:dyDescent="0.15">
      <c r="A39" s="22"/>
      <c r="B39" s="35"/>
      <c r="C39" s="1145" t="s">
        <v>548</v>
      </c>
      <c r="D39" s="1146"/>
      <c r="E39" s="1147"/>
      <c r="F39" s="36">
        <v>0.22</v>
      </c>
      <c r="G39" s="37">
        <v>0.22</v>
      </c>
      <c r="H39" s="37">
        <v>0.25</v>
      </c>
      <c r="I39" s="37">
        <v>0.25</v>
      </c>
      <c r="J39" s="38">
        <v>0.28000000000000003</v>
      </c>
      <c r="K39" s="22"/>
      <c r="L39" s="22"/>
      <c r="M39" s="22"/>
      <c r="N39" s="22"/>
      <c r="O39" s="22"/>
      <c r="P39" s="22"/>
    </row>
    <row r="40" spans="1:16" ht="39" customHeight="1" x14ac:dyDescent="0.15">
      <c r="A40" s="22"/>
      <c r="B40" s="35"/>
      <c r="C40" s="1145" t="s">
        <v>549</v>
      </c>
      <c r="D40" s="1146"/>
      <c r="E40" s="1147"/>
      <c r="F40" s="36" t="s">
        <v>550</v>
      </c>
      <c r="G40" s="37" t="s">
        <v>551</v>
      </c>
      <c r="H40" s="37">
        <v>0.01</v>
      </c>
      <c r="I40" s="37">
        <v>0.02</v>
      </c>
      <c r="J40" s="38">
        <v>0.03</v>
      </c>
      <c r="K40" s="22"/>
      <c r="L40" s="22"/>
      <c r="M40" s="22"/>
      <c r="N40" s="22"/>
      <c r="O40" s="22"/>
      <c r="P40" s="22"/>
    </row>
    <row r="41" spans="1:16" ht="39" customHeight="1" x14ac:dyDescent="0.15">
      <c r="A41" s="22"/>
      <c r="B41" s="35"/>
      <c r="C41" s="1145" t="s">
        <v>552</v>
      </c>
      <c r="D41" s="1146"/>
      <c r="E41" s="1147"/>
      <c r="F41" s="36">
        <v>0</v>
      </c>
      <c r="G41" s="37">
        <v>0</v>
      </c>
      <c r="H41" s="37">
        <v>0</v>
      </c>
      <c r="I41" s="37">
        <v>0.01</v>
      </c>
      <c r="J41" s="38">
        <v>0</v>
      </c>
      <c r="K41" s="22"/>
      <c r="L41" s="22"/>
      <c r="M41" s="22"/>
      <c r="N41" s="22"/>
      <c r="O41" s="22"/>
      <c r="P41" s="22"/>
    </row>
    <row r="42" spans="1:16" ht="39" customHeight="1" x14ac:dyDescent="0.15">
      <c r="A42" s="22"/>
      <c r="B42" s="39"/>
      <c r="C42" s="1145" t="s">
        <v>553</v>
      </c>
      <c r="D42" s="1146"/>
      <c r="E42" s="1147"/>
      <c r="F42" s="36" t="s">
        <v>492</v>
      </c>
      <c r="G42" s="37" t="s">
        <v>492</v>
      </c>
      <c r="H42" s="37" t="s">
        <v>492</v>
      </c>
      <c r="I42" s="37" t="s">
        <v>492</v>
      </c>
      <c r="J42" s="38" t="s">
        <v>492</v>
      </c>
      <c r="K42" s="22"/>
      <c r="L42" s="22"/>
      <c r="M42" s="22"/>
      <c r="N42" s="22"/>
      <c r="O42" s="22"/>
      <c r="P42" s="22"/>
    </row>
    <row r="43" spans="1:16" ht="39" customHeight="1" thickBot="1" x14ac:dyDescent="0.2">
      <c r="A43" s="22"/>
      <c r="B43" s="40"/>
      <c r="C43" s="1148" t="s">
        <v>554</v>
      </c>
      <c r="D43" s="1149"/>
      <c r="E43" s="1150"/>
      <c r="F43" s="41">
        <v>0</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CtdmeaZqUHrWqk+rQQ6IS0r/e5FYTZTHyORC6i/ylwtM8vbF9SPB/Xa21vJjnYi+SdX5+DaqyKswcNq9LSRtAA==" saltValue="Qb+mpH8p8MABZlt3z2Xf7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G50" zoomScale="85" zoomScaleNormal="85" zoomScaleSheetLayoutView="55" workbookViewId="0">
      <selection activeCell="A48" sqref="A48:XFD48"/>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1193</v>
      </c>
      <c r="L45" s="60">
        <v>1173</v>
      </c>
      <c r="M45" s="60">
        <v>1179</v>
      </c>
      <c r="N45" s="60">
        <v>1061</v>
      </c>
      <c r="O45" s="61">
        <v>1029</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492</v>
      </c>
      <c r="L46" s="64" t="s">
        <v>492</v>
      </c>
      <c r="M46" s="64" t="s">
        <v>492</v>
      </c>
      <c r="N46" s="64" t="s">
        <v>492</v>
      </c>
      <c r="O46" s="65" t="s">
        <v>492</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492</v>
      </c>
      <c r="L47" s="64" t="s">
        <v>492</v>
      </c>
      <c r="M47" s="64" t="s">
        <v>492</v>
      </c>
      <c r="N47" s="64" t="s">
        <v>492</v>
      </c>
      <c r="O47" s="65" t="s">
        <v>492</v>
      </c>
      <c r="P47" s="48"/>
      <c r="Q47" s="48"/>
      <c r="R47" s="48"/>
      <c r="S47" s="48"/>
      <c r="T47" s="48"/>
      <c r="U47" s="48"/>
    </row>
    <row r="48" spans="1:21" ht="30.75" customHeight="1" x14ac:dyDescent="0.15">
      <c r="A48" s="48"/>
      <c r="B48" s="1178"/>
      <c r="C48" s="1179"/>
      <c r="D48" s="62"/>
      <c r="E48" s="1155" t="s">
        <v>13</v>
      </c>
      <c r="F48" s="1155"/>
      <c r="G48" s="1155"/>
      <c r="H48" s="1155"/>
      <c r="I48" s="1155"/>
      <c r="J48" s="1156"/>
      <c r="K48" s="63">
        <v>261</v>
      </c>
      <c r="L48" s="64">
        <v>257</v>
      </c>
      <c r="M48" s="64">
        <v>254</v>
      </c>
      <c r="N48" s="64">
        <v>234</v>
      </c>
      <c r="O48" s="65">
        <v>223</v>
      </c>
      <c r="P48" s="48"/>
      <c r="Q48" s="48"/>
      <c r="R48" s="48"/>
      <c r="S48" s="48"/>
      <c r="T48" s="48"/>
      <c r="U48" s="48"/>
    </row>
    <row r="49" spans="1:21" ht="30.75" customHeight="1" x14ac:dyDescent="0.15">
      <c r="A49" s="48"/>
      <c r="B49" s="1178"/>
      <c r="C49" s="1179"/>
      <c r="D49" s="62"/>
      <c r="E49" s="1155" t="s">
        <v>14</v>
      </c>
      <c r="F49" s="1155"/>
      <c r="G49" s="1155"/>
      <c r="H49" s="1155"/>
      <c r="I49" s="1155"/>
      <c r="J49" s="1156"/>
      <c r="K49" s="63" t="s">
        <v>492</v>
      </c>
      <c r="L49" s="64" t="s">
        <v>492</v>
      </c>
      <c r="M49" s="64" t="s">
        <v>492</v>
      </c>
      <c r="N49" s="64" t="s">
        <v>492</v>
      </c>
      <c r="O49" s="65" t="s">
        <v>492</v>
      </c>
      <c r="P49" s="48"/>
      <c r="Q49" s="48"/>
      <c r="R49" s="48"/>
      <c r="S49" s="48"/>
      <c r="T49" s="48"/>
      <c r="U49" s="48"/>
    </row>
    <row r="50" spans="1:21" ht="30.75" customHeight="1" x14ac:dyDescent="0.15">
      <c r="A50" s="48"/>
      <c r="B50" s="1178"/>
      <c r="C50" s="1179"/>
      <c r="D50" s="62"/>
      <c r="E50" s="1155" t="s">
        <v>15</v>
      </c>
      <c r="F50" s="1155"/>
      <c r="G50" s="1155"/>
      <c r="H50" s="1155"/>
      <c r="I50" s="1155"/>
      <c r="J50" s="1156"/>
      <c r="K50" s="63">
        <v>84</v>
      </c>
      <c r="L50" s="64">
        <v>72</v>
      </c>
      <c r="M50" s="64">
        <v>30</v>
      </c>
      <c r="N50" s="64">
        <v>53</v>
      </c>
      <c r="O50" s="65">
        <v>40</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492</v>
      </c>
      <c r="L51" s="64" t="s">
        <v>492</v>
      </c>
      <c r="M51" s="64" t="s">
        <v>492</v>
      </c>
      <c r="N51" s="64" t="s">
        <v>492</v>
      </c>
      <c r="O51" s="65" t="s">
        <v>492</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948</v>
      </c>
      <c r="L52" s="64">
        <v>927</v>
      </c>
      <c r="M52" s="64">
        <v>869</v>
      </c>
      <c r="N52" s="64">
        <v>844</v>
      </c>
      <c r="O52" s="65">
        <v>811</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590</v>
      </c>
      <c r="L53" s="69">
        <v>575</v>
      </c>
      <c r="M53" s="69">
        <v>594</v>
      </c>
      <c r="N53" s="69">
        <v>504</v>
      </c>
      <c r="O53" s="70">
        <v>481</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555</v>
      </c>
      <c r="L57" s="81" t="s">
        <v>556</v>
      </c>
      <c r="M57" s="81" t="s">
        <v>557</v>
      </c>
      <c r="N57" s="81" t="s">
        <v>558</v>
      </c>
      <c r="O57" s="82" t="s">
        <v>559</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ASlQn1p5D6JABASPzXoxWQO6iEEcBoAMYfl2KdEJNiwT08jnbwmD1W2Jcv2RJTw1+3yLzv4pXazAjsngjPcZqQ==" saltValue="rtzOSafQl5oSmlxcbOklO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H39"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530</v>
      </c>
      <c r="J40" s="103" t="s">
        <v>531</v>
      </c>
      <c r="K40" s="103" t="s">
        <v>532</v>
      </c>
      <c r="L40" s="103" t="s">
        <v>533</v>
      </c>
      <c r="M40" s="104" t="s">
        <v>534</v>
      </c>
    </row>
    <row r="41" spans="2:13" ht="27.75" customHeight="1" x14ac:dyDescent="0.15">
      <c r="B41" s="1196" t="s">
        <v>30</v>
      </c>
      <c r="C41" s="1197"/>
      <c r="D41" s="105"/>
      <c r="E41" s="1198" t="s">
        <v>31</v>
      </c>
      <c r="F41" s="1198"/>
      <c r="G41" s="1198"/>
      <c r="H41" s="1199"/>
      <c r="I41" s="343">
        <v>9705</v>
      </c>
      <c r="J41" s="344">
        <v>9422</v>
      </c>
      <c r="K41" s="344">
        <v>8677</v>
      </c>
      <c r="L41" s="344">
        <v>7581</v>
      </c>
      <c r="M41" s="345">
        <v>7115</v>
      </c>
    </row>
    <row r="42" spans="2:13" ht="27.75" customHeight="1" x14ac:dyDescent="0.15">
      <c r="B42" s="1186"/>
      <c r="C42" s="1187"/>
      <c r="D42" s="106"/>
      <c r="E42" s="1190" t="s">
        <v>32</v>
      </c>
      <c r="F42" s="1190"/>
      <c r="G42" s="1190"/>
      <c r="H42" s="1191"/>
      <c r="I42" s="346">
        <v>145</v>
      </c>
      <c r="J42" s="347">
        <v>145</v>
      </c>
      <c r="K42" s="347">
        <v>145</v>
      </c>
      <c r="L42" s="347">
        <v>144</v>
      </c>
      <c r="M42" s="348">
        <v>144</v>
      </c>
    </row>
    <row r="43" spans="2:13" ht="27.75" customHeight="1" x14ac:dyDescent="0.15">
      <c r="B43" s="1186"/>
      <c r="C43" s="1187"/>
      <c r="D43" s="106"/>
      <c r="E43" s="1190" t="s">
        <v>33</v>
      </c>
      <c r="F43" s="1190"/>
      <c r="G43" s="1190"/>
      <c r="H43" s="1191"/>
      <c r="I43" s="346">
        <v>2659</v>
      </c>
      <c r="J43" s="347">
        <v>2338</v>
      </c>
      <c r="K43" s="347">
        <v>2103</v>
      </c>
      <c r="L43" s="347">
        <v>1867</v>
      </c>
      <c r="M43" s="348">
        <v>1658</v>
      </c>
    </row>
    <row r="44" spans="2:13" ht="27.75" customHeight="1" x14ac:dyDescent="0.15">
      <c r="B44" s="1186"/>
      <c r="C44" s="1187"/>
      <c r="D44" s="106"/>
      <c r="E44" s="1190" t="s">
        <v>34</v>
      </c>
      <c r="F44" s="1190"/>
      <c r="G44" s="1190"/>
      <c r="H44" s="1191"/>
      <c r="I44" s="346">
        <v>262</v>
      </c>
      <c r="J44" s="347">
        <v>195</v>
      </c>
      <c r="K44" s="347">
        <v>153</v>
      </c>
      <c r="L44" s="347">
        <v>310</v>
      </c>
      <c r="M44" s="348">
        <v>284</v>
      </c>
    </row>
    <row r="45" spans="2:13" ht="27.75" customHeight="1" x14ac:dyDescent="0.15">
      <c r="B45" s="1186"/>
      <c r="C45" s="1187"/>
      <c r="D45" s="106"/>
      <c r="E45" s="1190" t="s">
        <v>35</v>
      </c>
      <c r="F45" s="1190"/>
      <c r="G45" s="1190"/>
      <c r="H45" s="1191"/>
      <c r="I45" s="346">
        <v>1833</v>
      </c>
      <c r="J45" s="347">
        <v>1810</v>
      </c>
      <c r="K45" s="347">
        <v>1824</v>
      </c>
      <c r="L45" s="347">
        <v>1851</v>
      </c>
      <c r="M45" s="348">
        <v>1816</v>
      </c>
    </row>
    <row r="46" spans="2:13" ht="27.75" customHeight="1" x14ac:dyDescent="0.15">
      <c r="B46" s="1186"/>
      <c r="C46" s="1187"/>
      <c r="D46" s="107"/>
      <c r="E46" s="1190" t="s">
        <v>36</v>
      </c>
      <c r="F46" s="1190"/>
      <c r="G46" s="1190"/>
      <c r="H46" s="1191"/>
      <c r="I46" s="346" t="s">
        <v>492</v>
      </c>
      <c r="J46" s="347" t="s">
        <v>492</v>
      </c>
      <c r="K46" s="347" t="s">
        <v>492</v>
      </c>
      <c r="L46" s="347" t="s">
        <v>492</v>
      </c>
      <c r="M46" s="348" t="s">
        <v>492</v>
      </c>
    </row>
    <row r="47" spans="2:13" ht="27.75" customHeight="1" x14ac:dyDescent="0.15">
      <c r="B47" s="1186"/>
      <c r="C47" s="1187"/>
      <c r="D47" s="108"/>
      <c r="E47" s="1200" t="s">
        <v>37</v>
      </c>
      <c r="F47" s="1201"/>
      <c r="G47" s="1201"/>
      <c r="H47" s="1202"/>
      <c r="I47" s="346" t="s">
        <v>492</v>
      </c>
      <c r="J47" s="347" t="s">
        <v>492</v>
      </c>
      <c r="K47" s="347" t="s">
        <v>492</v>
      </c>
      <c r="L47" s="347" t="s">
        <v>492</v>
      </c>
      <c r="M47" s="348" t="s">
        <v>492</v>
      </c>
    </row>
    <row r="48" spans="2:13" ht="27.75" customHeight="1" x14ac:dyDescent="0.15">
      <c r="B48" s="1186"/>
      <c r="C48" s="1187"/>
      <c r="D48" s="106"/>
      <c r="E48" s="1190" t="s">
        <v>38</v>
      </c>
      <c r="F48" s="1190"/>
      <c r="G48" s="1190"/>
      <c r="H48" s="1191"/>
      <c r="I48" s="346" t="s">
        <v>492</v>
      </c>
      <c r="J48" s="347" t="s">
        <v>492</v>
      </c>
      <c r="K48" s="347" t="s">
        <v>492</v>
      </c>
      <c r="L48" s="347" t="s">
        <v>492</v>
      </c>
      <c r="M48" s="348" t="s">
        <v>492</v>
      </c>
    </row>
    <row r="49" spans="2:13" ht="27.75" customHeight="1" x14ac:dyDescent="0.15">
      <c r="B49" s="1188"/>
      <c r="C49" s="1189"/>
      <c r="D49" s="106"/>
      <c r="E49" s="1190" t="s">
        <v>39</v>
      </c>
      <c r="F49" s="1190"/>
      <c r="G49" s="1190"/>
      <c r="H49" s="1191"/>
      <c r="I49" s="346" t="s">
        <v>492</v>
      </c>
      <c r="J49" s="347" t="s">
        <v>492</v>
      </c>
      <c r="K49" s="347" t="s">
        <v>492</v>
      </c>
      <c r="L49" s="347" t="s">
        <v>492</v>
      </c>
      <c r="M49" s="348" t="s">
        <v>492</v>
      </c>
    </row>
    <row r="50" spans="2:13" ht="27.75" customHeight="1" x14ac:dyDescent="0.15">
      <c r="B50" s="1184" t="s">
        <v>40</v>
      </c>
      <c r="C50" s="1185"/>
      <c r="D50" s="109"/>
      <c r="E50" s="1190" t="s">
        <v>41</v>
      </c>
      <c r="F50" s="1190"/>
      <c r="G50" s="1190"/>
      <c r="H50" s="1191"/>
      <c r="I50" s="346">
        <v>2732</v>
      </c>
      <c r="J50" s="347">
        <v>3419</v>
      </c>
      <c r="K50" s="347">
        <v>3716</v>
      </c>
      <c r="L50" s="347">
        <v>4157</v>
      </c>
      <c r="M50" s="348">
        <v>4354</v>
      </c>
    </row>
    <row r="51" spans="2:13" ht="27.75" customHeight="1" x14ac:dyDescent="0.15">
      <c r="B51" s="1186"/>
      <c r="C51" s="1187"/>
      <c r="D51" s="106"/>
      <c r="E51" s="1190" t="s">
        <v>42</v>
      </c>
      <c r="F51" s="1190"/>
      <c r="G51" s="1190"/>
      <c r="H51" s="1191"/>
      <c r="I51" s="346">
        <v>470</v>
      </c>
      <c r="J51" s="347">
        <v>425</v>
      </c>
      <c r="K51" s="347">
        <v>384</v>
      </c>
      <c r="L51" s="347">
        <v>347</v>
      </c>
      <c r="M51" s="348">
        <v>314</v>
      </c>
    </row>
    <row r="52" spans="2:13" ht="27.75" customHeight="1" x14ac:dyDescent="0.15">
      <c r="B52" s="1188"/>
      <c r="C52" s="1189"/>
      <c r="D52" s="106"/>
      <c r="E52" s="1190" t="s">
        <v>43</v>
      </c>
      <c r="F52" s="1190"/>
      <c r="G52" s="1190"/>
      <c r="H52" s="1191"/>
      <c r="I52" s="346">
        <v>9144</v>
      </c>
      <c r="J52" s="347">
        <v>8714</v>
      </c>
      <c r="K52" s="347">
        <v>8160</v>
      </c>
      <c r="L52" s="347">
        <v>7601</v>
      </c>
      <c r="M52" s="348">
        <v>7039</v>
      </c>
    </row>
    <row r="53" spans="2:13" ht="27.75" customHeight="1" thickBot="1" x14ac:dyDescent="0.2">
      <c r="B53" s="1192" t="s">
        <v>19</v>
      </c>
      <c r="C53" s="1193"/>
      <c r="D53" s="110"/>
      <c r="E53" s="1194" t="s">
        <v>44</v>
      </c>
      <c r="F53" s="1194"/>
      <c r="G53" s="1194"/>
      <c r="H53" s="1195"/>
      <c r="I53" s="349">
        <v>2258</v>
      </c>
      <c r="J53" s="350">
        <v>1351</v>
      </c>
      <c r="K53" s="350">
        <v>642</v>
      </c>
      <c r="L53" s="350">
        <v>-350</v>
      </c>
      <c r="M53" s="351">
        <v>-691</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mwDWYkNDSi+vRPCQNz6TWa0rv80Dx1JVyQ/SZPoLLN6JcGum+lsSGX/VJk6uKL8x1VhuhsiQXjdBpSpuX+kRHQ==" saltValue="bEYg8mrV5b3DFvXWdGUMt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F41" zoomScale="85" zoomScaleNormal="85" zoomScaleSheetLayoutView="100" workbookViewId="0">
      <selection activeCell="H62" sqref="H6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532</v>
      </c>
      <c r="G54" s="119" t="s">
        <v>533</v>
      </c>
      <c r="H54" s="120" t="s">
        <v>534</v>
      </c>
    </row>
    <row r="55" spans="2:8" ht="52.5" customHeight="1" x14ac:dyDescent="0.15">
      <c r="B55" s="121"/>
      <c r="C55" s="1211" t="s">
        <v>46</v>
      </c>
      <c r="D55" s="1211"/>
      <c r="E55" s="1212"/>
      <c r="F55" s="352">
        <v>1463</v>
      </c>
      <c r="G55" s="352">
        <v>1432</v>
      </c>
      <c r="H55" s="353">
        <v>1534</v>
      </c>
    </row>
    <row r="56" spans="2:8" ht="52.5" customHeight="1" x14ac:dyDescent="0.15">
      <c r="B56" s="122"/>
      <c r="C56" s="1213" t="s">
        <v>47</v>
      </c>
      <c r="D56" s="1213"/>
      <c r="E56" s="1214"/>
      <c r="F56" s="354">
        <v>475</v>
      </c>
      <c r="G56" s="354">
        <v>507</v>
      </c>
      <c r="H56" s="355">
        <v>532</v>
      </c>
    </row>
    <row r="57" spans="2:8" ht="53.25" customHeight="1" x14ac:dyDescent="0.15">
      <c r="B57" s="122"/>
      <c r="C57" s="1215" t="s">
        <v>48</v>
      </c>
      <c r="D57" s="1215"/>
      <c r="E57" s="1216"/>
      <c r="F57" s="356">
        <v>1584</v>
      </c>
      <c r="G57" s="356">
        <v>2028</v>
      </c>
      <c r="H57" s="357">
        <v>2363</v>
      </c>
    </row>
    <row r="58" spans="2:8" ht="45.75" customHeight="1" x14ac:dyDescent="0.15">
      <c r="B58" s="123"/>
      <c r="C58" s="1203" t="s">
        <v>577</v>
      </c>
      <c r="D58" s="1204"/>
      <c r="E58" s="1205"/>
      <c r="F58" s="358">
        <v>612</v>
      </c>
      <c r="G58" s="358">
        <v>921</v>
      </c>
      <c r="H58" s="359">
        <v>1032</v>
      </c>
    </row>
    <row r="59" spans="2:8" ht="45.75" customHeight="1" x14ac:dyDescent="0.15">
      <c r="B59" s="123"/>
      <c r="C59" s="1203" t="s">
        <v>581</v>
      </c>
      <c r="D59" s="1204"/>
      <c r="E59" s="1205"/>
      <c r="F59" s="358">
        <v>103</v>
      </c>
      <c r="G59" s="358">
        <v>103</v>
      </c>
      <c r="H59" s="359">
        <v>501</v>
      </c>
    </row>
    <row r="60" spans="2:8" ht="45.75" customHeight="1" x14ac:dyDescent="0.15">
      <c r="B60" s="123"/>
      <c r="C60" s="1203" t="s">
        <v>578</v>
      </c>
      <c r="D60" s="1204"/>
      <c r="E60" s="1205"/>
      <c r="F60" s="358">
        <v>345</v>
      </c>
      <c r="G60" s="358">
        <v>394</v>
      </c>
      <c r="H60" s="359">
        <v>307</v>
      </c>
    </row>
    <row r="61" spans="2:8" ht="45.75" customHeight="1" x14ac:dyDescent="0.15">
      <c r="B61" s="123"/>
      <c r="C61" s="1203" t="s">
        <v>579</v>
      </c>
      <c r="D61" s="1204"/>
      <c r="E61" s="1205"/>
      <c r="F61" s="358">
        <v>116</v>
      </c>
      <c r="G61" s="358">
        <v>200</v>
      </c>
      <c r="H61" s="359">
        <v>287</v>
      </c>
    </row>
    <row r="62" spans="2:8" ht="45.75" customHeight="1" thickBot="1" x14ac:dyDescent="0.2">
      <c r="B62" s="124"/>
      <c r="C62" s="1206" t="s">
        <v>580</v>
      </c>
      <c r="D62" s="1207"/>
      <c r="E62" s="1208"/>
      <c r="F62" s="360">
        <v>163</v>
      </c>
      <c r="G62" s="360">
        <v>163</v>
      </c>
      <c r="H62" s="361">
        <v>163</v>
      </c>
    </row>
    <row r="63" spans="2:8" ht="52.5" customHeight="1" thickBot="1" x14ac:dyDescent="0.2">
      <c r="B63" s="125"/>
      <c r="C63" s="1209" t="s">
        <v>49</v>
      </c>
      <c r="D63" s="1209"/>
      <c r="E63" s="1210"/>
      <c r="F63" s="362">
        <v>3522</v>
      </c>
      <c r="G63" s="362">
        <v>3967</v>
      </c>
      <c r="H63" s="363">
        <v>4430</v>
      </c>
    </row>
    <row r="64" spans="2:8" x14ac:dyDescent="0.15"/>
  </sheetData>
  <sheetProtection algorithmName="SHA-512" hashValue="GLZ4hP0otTLKK2UM/pklGlWVeHSmH4MQuqjQW6R3e/xZLnobil1x3UK34Lkx9027DAEw9H6Tyz97wn/Zdrrqhw==" saltValue="lVhzZKb3yfpTJT04da/cH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529</v>
      </c>
      <c r="G2" s="139"/>
      <c r="H2" s="140"/>
    </row>
    <row r="3" spans="1:8" x14ac:dyDescent="0.15">
      <c r="A3" s="136" t="s">
        <v>522</v>
      </c>
      <c r="B3" s="141"/>
      <c r="C3" s="142"/>
      <c r="D3" s="143">
        <v>43160</v>
      </c>
      <c r="E3" s="144"/>
      <c r="F3" s="145">
        <v>76347</v>
      </c>
      <c r="G3" s="146"/>
      <c r="H3" s="147"/>
    </row>
    <row r="4" spans="1:8" x14ac:dyDescent="0.15">
      <c r="A4" s="148"/>
      <c r="B4" s="149"/>
      <c r="C4" s="150"/>
      <c r="D4" s="151">
        <v>27926</v>
      </c>
      <c r="E4" s="152"/>
      <c r="F4" s="153">
        <v>41762</v>
      </c>
      <c r="G4" s="154"/>
      <c r="H4" s="155"/>
    </row>
    <row r="5" spans="1:8" x14ac:dyDescent="0.15">
      <c r="A5" s="136" t="s">
        <v>524</v>
      </c>
      <c r="B5" s="141"/>
      <c r="C5" s="142"/>
      <c r="D5" s="143">
        <v>49967</v>
      </c>
      <c r="E5" s="144"/>
      <c r="F5" s="145">
        <v>69604</v>
      </c>
      <c r="G5" s="146"/>
      <c r="H5" s="147"/>
    </row>
    <row r="6" spans="1:8" x14ac:dyDescent="0.15">
      <c r="A6" s="148"/>
      <c r="B6" s="149"/>
      <c r="C6" s="150"/>
      <c r="D6" s="151">
        <v>31425</v>
      </c>
      <c r="E6" s="152"/>
      <c r="F6" s="153">
        <v>36247</v>
      </c>
      <c r="G6" s="154"/>
      <c r="H6" s="155"/>
    </row>
    <row r="7" spans="1:8" x14ac:dyDescent="0.15">
      <c r="A7" s="136" t="s">
        <v>525</v>
      </c>
      <c r="B7" s="141"/>
      <c r="C7" s="142"/>
      <c r="D7" s="143">
        <v>44903</v>
      </c>
      <c r="E7" s="144"/>
      <c r="F7" s="145">
        <v>68410</v>
      </c>
      <c r="G7" s="146"/>
      <c r="H7" s="147"/>
    </row>
    <row r="8" spans="1:8" x14ac:dyDescent="0.15">
      <c r="A8" s="148"/>
      <c r="B8" s="149"/>
      <c r="C8" s="150"/>
      <c r="D8" s="151">
        <v>21694</v>
      </c>
      <c r="E8" s="152"/>
      <c r="F8" s="153">
        <v>35086</v>
      </c>
      <c r="G8" s="154"/>
      <c r="H8" s="155"/>
    </row>
    <row r="9" spans="1:8" x14ac:dyDescent="0.15">
      <c r="A9" s="136" t="s">
        <v>526</v>
      </c>
      <c r="B9" s="141"/>
      <c r="C9" s="142"/>
      <c r="D9" s="143">
        <v>33671</v>
      </c>
      <c r="E9" s="144"/>
      <c r="F9" s="145">
        <v>73019</v>
      </c>
      <c r="G9" s="146"/>
      <c r="H9" s="147"/>
    </row>
    <row r="10" spans="1:8" x14ac:dyDescent="0.15">
      <c r="A10" s="148"/>
      <c r="B10" s="149"/>
      <c r="C10" s="150"/>
      <c r="D10" s="151">
        <v>16247</v>
      </c>
      <c r="E10" s="152"/>
      <c r="F10" s="153">
        <v>39427</v>
      </c>
      <c r="G10" s="154"/>
      <c r="H10" s="155"/>
    </row>
    <row r="11" spans="1:8" x14ac:dyDescent="0.15">
      <c r="A11" s="136" t="s">
        <v>527</v>
      </c>
      <c r="B11" s="141"/>
      <c r="C11" s="142"/>
      <c r="D11" s="143">
        <v>56439</v>
      </c>
      <c r="E11" s="144"/>
      <c r="F11" s="145">
        <v>76590</v>
      </c>
      <c r="G11" s="146"/>
      <c r="H11" s="147"/>
    </row>
    <row r="12" spans="1:8" x14ac:dyDescent="0.15">
      <c r="A12" s="148"/>
      <c r="B12" s="149"/>
      <c r="C12" s="156"/>
      <c r="D12" s="151">
        <v>24693</v>
      </c>
      <c r="E12" s="152"/>
      <c r="F12" s="153">
        <v>42387</v>
      </c>
      <c r="G12" s="154"/>
      <c r="H12" s="155"/>
    </row>
    <row r="13" spans="1:8" x14ac:dyDescent="0.15">
      <c r="A13" s="136"/>
      <c r="B13" s="141"/>
      <c r="C13" s="157"/>
      <c r="D13" s="158">
        <v>45628</v>
      </c>
      <c r="E13" s="159"/>
      <c r="F13" s="160">
        <v>72794</v>
      </c>
      <c r="G13" s="161"/>
      <c r="H13" s="147"/>
    </row>
    <row r="14" spans="1:8" x14ac:dyDescent="0.15">
      <c r="A14" s="148"/>
      <c r="B14" s="149"/>
      <c r="C14" s="150"/>
      <c r="D14" s="151">
        <v>24397</v>
      </c>
      <c r="E14" s="152"/>
      <c r="F14" s="153">
        <v>38982</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2.2599999999999998</v>
      </c>
      <c r="C19" s="162">
        <f>ROUND(VALUE(SUBSTITUTE(実質収支比率等に係る経年分析!G$48,"▲","-")),2)</f>
        <v>5.98</v>
      </c>
      <c r="D19" s="162">
        <f>ROUND(VALUE(SUBSTITUTE(実質収支比率等に係る経年分析!H$48,"▲","-")),2)</f>
        <v>5.34</v>
      </c>
      <c r="E19" s="162">
        <f>ROUND(VALUE(SUBSTITUTE(実質収支比率等に係る経年分析!I$48,"▲","-")),2)</f>
        <v>7.34</v>
      </c>
      <c r="F19" s="162">
        <f>ROUND(VALUE(SUBSTITUTE(実質収支比率等に係る経年分析!J$48,"▲","-")),2)</f>
        <v>7.48</v>
      </c>
    </row>
    <row r="20" spans="1:11" x14ac:dyDescent="0.15">
      <c r="A20" s="162" t="s">
        <v>53</v>
      </c>
      <c r="B20" s="162">
        <f>ROUND(VALUE(SUBSTITUTE(実質収支比率等に係る経年分析!F$47,"▲","-")),2)</f>
        <v>21.22</v>
      </c>
      <c r="C20" s="162">
        <f>ROUND(VALUE(SUBSTITUTE(実質収支比率等に係る経年分析!G$47,"▲","-")),2)</f>
        <v>21.12</v>
      </c>
      <c r="D20" s="162">
        <f>ROUND(VALUE(SUBSTITUTE(実質収支比率等に係る経年分析!H$47,"▲","-")),2)</f>
        <v>20.49</v>
      </c>
      <c r="E20" s="162">
        <f>ROUND(VALUE(SUBSTITUTE(実質収支比率等に係る経年分析!I$47,"▲","-")),2)</f>
        <v>19.89</v>
      </c>
      <c r="F20" s="162">
        <f>ROUND(VALUE(SUBSTITUTE(実質収支比率等に係る経年分析!J$47,"▲","-")),2)</f>
        <v>20.89</v>
      </c>
    </row>
    <row r="21" spans="1:11" x14ac:dyDescent="0.15">
      <c r="A21" s="162" t="s">
        <v>54</v>
      </c>
      <c r="B21" s="162">
        <f>IF(ISNUMBER(VALUE(SUBSTITUTE(実質収支比率等に係る経年分析!F$49,"▲","-"))),ROUND(VALUE(SUBSTITUTE(実質収支比率等に係る経年分析!F$49,"▲","-")),2),NA())</f>
        <v>0.83</v>
      </c>
      <c r="C21" s="162">
        <f>IF(ISNUMBER(VALUE(SUBSTITUTE(実質収支比率等に係る経年分析!G$49,"▲","-"))),ROUND(VALUE(SUBSTITUTE(実質収支比率等に係る経年分析!G$49,"▲","-")),2),NA())</f>
        <v>3.29</v>
      </c>
      <c r="D21" s="162">
        <f>IF(ISNUMBER(VALUE(SUBSTITUTE(実質収支比率等に係る経年分析!H$49,"▲","-"))),ROUND(VALUE(SUBSTITUTE(実質収支比率等に係る経年分析!H$49,"▲","-")),2),NA())</f>
        <v>-5.49</v>
      </c>
      <c r="E21" s="162">
        <f>IF(ISNUMBER(VALUE(SUBSTITUTE(実質収支比率等に係る経年分析!I$49,"▲","-"))),ROUND(VALUE(SUBSTITUTE(実質収支比率等に係る経年分析!I$49,"▲","-")),2),NA())</f>
        <v>-1.1499999999999999</v>
      </c>
      <c r="F21" s="162">
        <f>IF(ISNUMBER(VALUE(SUBSTITUTE(実質収支比率等に係る経年分析!J$49,"▲","-"))),ROUND(VALUE(SUBSTITUTE(実質収支比率等に係る経年分析!J$49,"▲","-")),2),NA())</f>
        <v>-2</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市営駐車場事業特別会計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0.01</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住宅新築資金等貸付事業特別会計</v>
      </c>
      <c r="B30" s="163">
        <f>IF(ROUND(VALUE(SUBSTITUTE(連結実質赤字比率に係る赤字・黒字の構成分析!F$40,"▲", "-")), 2) &lt; 0, ABS(ROUND(VALUE(SUBSTITUTE(連結実質赤字比率に係る赤字・黒字の構成分析!F$40,"▲", "-")), 2)), NA())</f>
        <v>0.02</v>
      </c>
      <c r="C30" s="163" t="e">
        <f>IF(ROUND(VALUE(SUBSTITUTE(連結実質赤字比率に係る赤字・黒字の構成分析!F$40,"▲", "-")), 2) &gt;= 0, ABS(ROUND(VALUE(SUBSTITUTE(連結実質赤字比率に係る赤字・黒字の構成分析!F$40,"▲", "-")), 2)), NA())</f>
        <v>#N/A</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0.02</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0.03</v>
      </c>
    </row>
    <row r="31" spans="1:11" x14ac:dyDescent="0.15">
      <c r="A31" s="163" t="str">
        <f>IF(連結実質赤字比率に係る赤字・黒字の構成分析!C$39="",NA(),連結実質赤字比率に係る赤字・黒字の構成分析!C$39)</f>
        <v>後期高齢者医療事業特別会計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0.22</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0.22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0.25</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0.25</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0.28000000000000003</v>
      </c>
    </row>
    <row r="32" spans="1:11" x14ac:dyDescent="0.15">
      <c r="A32" s="163" t="str">
        <f>IF(連結実質赤字比率に係る赤字・黒字の構成分析!C$38="",NA(),連結実質赤字比率に係る赤字・黒字の構成分析!C$38)</f>
        <v>東部地区工業用水道事業会計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1.32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1.33</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1.42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1.43</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1.06</v>
      </c>
    </row>
    <row r="33" spans="1:16" x14ac:dyDescent="0.15">
      <c r="A33" s="163" t="str">
        <f>IF(連結実質赤字比率に係る赤字・黒字の構成分析!C$37="",NA(),連結実質赤字比率に係る赤字・黒字の構成分析!C$37)</f>
        <v>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2.7</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2.42</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2.11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1.6</v>
      </c>
    </row>
    <row r="34" spans="1:16" x14ac:dyDescent="0.15">
      <c r="A34" s="163" t="str">
        <f>IF(連結実質赤字比率に係る赤字・黒字の構成分析!C$36="",NA(),連結実質赤字比率に係る赤字・黒字の構成分析!C$36)</f>
        <v>公共下水道事業会計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5.79</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5.38</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5.38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5.41</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5.49</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2.2799999999999998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5.98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5.32</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7.3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7.43</v>
      </c>
    </row>
    <row r="36" spans="1:16" x14ac:dyDescent="0.15">
      <c r="A36" s="163" t="str">
        <f>IF(連結実質赤字比率に係る赤字・黒字の構成分析!C$34="",NA(),連結実質赤字比率に係る赤字・黒字の構成分析!C$34)</f>
        <v>国民健康保険事業特別会計</v>
      </c>
      <c r="B36" s="163">
        <f>IF(ROUND(VALUE(SUBSTITUTE(連結実質赤字比率に係る赤字・黒字の構成分析!F$34,"▲", "-")), 2) &lt; 0, ABS(ROUND(VALUE(SUBSTITUTE(連結実質赤字比率に係る赤字・黒字の構成分析!F$34,"▲", "-")), 2)), NA())</f>
        <v>0.36</v>
      </c>
      <c r="C36" s="163" t="e">
        <f>IF(ROUND(VALUE(SUBSTITUTE(連結実質赤字比率に係る赤字・黒字の構成分析!F$34,"▲", "-")), 2) &gt;= 0, ABS(ROUND(VALUE(SUBSTITUTE(連結実質赤字比率に係る赤字・黒字の構成分析!F$34,"▲", "-")), 2)), NA())</f>
        <v>#N/A</v>
      </c>
      <c r="D36" s="163">
        <f>IF(ROUND(VALUE(SUBSTITUTE(連結実質赤字比率に係る赤字・黒字の構成分析!G$34,"▲", "-")), 2) &lt; 0, ABS(ROUND(VALUE(SUBSTITUTE(連結実質赤字比率に係る赤字・黒字の構成分析!G$34,"▲", "-")), 2)), NA())</f>
        <v>0.45</v>
      </c>
      <c r="E36" s="163" t="e">
        <f>IF(ROUND(VALUE(SUBSTITUTE(連結実質赤字比率に係る赤字・黒字の構成分析!G$34,"▲", "-")), 2) &gt;= 0, ABS(ROUND(VALUE(SUBSTITUTE(連結実質赤字比率に係る赤字・黒字の構成分析!G$34,"▲", "-")), 2)), NA())</f>
        <v>#N/A</v>
      </c>
      <c r="F36" s="163">
        <f>IF(ROUND(VALUE(SUBSTITUTE(連結実質赤字比率に係る赤字・黒字の構成分析!H$34,"▲", "-")), 2) &lt; 0, ABS(ROUND(VALUE(SUBSTITUTE(連結実質赤字比率に係る赤字・黒字の構成分析!H$34,"▲", "-")), 2)), NA())</f>
        <v>1.81</v>
      </c>
      <c r="G36" s="163" t="e">
        <f>IF(ROUND(VALUE(SUBSTITUTE(連結実質赤字比率に係る赤字・黒字の構成分析!H$34,"▲", "-")), 2) &gt;= 0, ABS(ROUND(VALUE(SUBSTITUTE(連結実質赤字比率に係る赤字・黒字の構成分析!H$34,"▲", "-")), 2)), NA())</f>
        <v>#N/A</v>
      </c>
      <c r="H36" s="163">
        <f>IF(ROUND(VALUE(SUBSTITUTE(連結実質赤字比率に係る赤字・黒字の構成分析!I$34,"▲", "-")), 2) &lt; 0, ABS(ROUND(VALUE(SUBSTITUTE(連結実質赤字比率に係る赤字・黒字の構成分析!I$34,"▲", "-")), 2)), NA())</f>
        <v>1.77</v>
      </c>
      <c r="I36" s="163" t="e">
        <f>IF(ROUND(VALUE(SUBSTITUTE(連結実質赤字比率に係る赤字・黒字の構成分析!I$34,"▲", "-")), 2) &gt;= 0, ABS(ROUND(VALUE(SUBSTITUTE(連結実質赤字比率に係る赤字・黒字の構成分析!I$34,"▲", "-")), 2)), NA())</f>
        <v>#N/A</v>
      </c>
      <c r="J36" s="163">
        <f>IF(ROUND(VALUE(SUBSTITUTE(連結実質赤字比率に係る赤字・黒字の構成分析!J$34,"▲", "-")), 2) &lt; 0, ABS(ROUND(VALUE(SUBSTITUTE(連結実質赤字比率に係る赤字・黒字の構成分析!J$34,"▲", "-")), 2)), NA())</f>
        <v>1.67</v>
      </c>
      <c r="K36" s="163" t="e">
        <f>IF(ROUND(VALUE(SUBSTITUTE(連結実質赤字比率に係る赤字・黒字の構成分析!J$34,"▲", "-")), 2) &gt;= 0, ABS(ROUND(VALUE(SUBSTITUTE(連結実質赤字比率に係る赤字・黒字の構成分析!J$34,"▲", "-")), 2)), NA())</f>
        <v>#N/A</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948</v>
      </c>
      <c r="E42" s="164"/>
      <c r="F42" s="164"/>
      <c r="G42" s="164">
        <f>'実質公債費比率（分子）の構造'!L$52</f>
        <v>927</v>
      </c>
      <c r="H42" s="164"/>
      <c r="I42" s="164"/>
      <c r="J42" s="164">
        <f>'実質公債費比率（分子）の構造'!M$52</f>
        <v>869</v>
      </c>
      <c r="K42" s="164"/>
      <c r="L42" s="164"/>
      <c r="M42" s="164">
        <f>'実質公債費比率（分子）の構造'!N$52</f>
        <v>844</v>
      </c>
      <c r="N42" s="164"/>
      <c r="O42" s="164"/>
      <c r="P42" s="164">
        <f>'実質公債費比率（分子）の構造'!O$52</f>
        <v>811</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84</v>
      </c>
      <c r="C44" s="164"/>
      <c r="D44" s="164"/>
      <c r="E44" s="164">
        <f>'実質公債費比率（分子）の構造'!L$50</f>
        <v>72</v>
      </c>
      <c r="F44" s="164"/>
      <c r="G44" s="164"/>
      <c r="H44" s="164">
        <f>'実質公債費比率（分子）の構造'!M$50</f>
        <v>30</v>
      </c>
      <c r="I44" s="164"/>
      <c r="J44" s="164"/>
      <c r="K44" s="164">
        <f>'実質公債費比率（分子）の構造'!N$50</f>
        <v>53</v>
      </c>
      <c r="L44" s="164"/>
      <c r="M44" s="164"/>
      <c r="N44" s="164">
        <f>'実質公債費比率（分子）の構造'!O$50</f>
        <v>40</v>
      </c>
      <c r="O44" s="164"/>
      <c r="P44" s="164"/>
    </row>
    <row r="45" spans="1:16" x14ac:dyDescent="0.15">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15">
      <c r="A46" s="164" t="s">
        <v>64</v>
      </c>
      <c r="B46" s="164">
        <f>'実質公債費比率（分子）の構造'!K$48</f>
        <v>261</v>
      </c>
      <c r="C46" s="164"/>
      <c r="D46" s="164"/>
      <c r="E46" s="164">
        <f>'実質公債費比率（分子）の構造'!L$48</f>
        <v>257</v>
      </c>
      <c r="F46" s="164"/>
      <c r="G46" s="164"/>
      <c r="H46" s="164">
        <f>'実質公債費比率（分子）の構造'!M$48</f>
        <v>254</v>
      </c>
      <c r="I46" s="164"/>
      <c r="J46" s="164"/>
      <c r="K46" s="164">
        <f>'実質公債費比率（分子）の構造'!N$48</f>
        <v>234</v>
      </c>
      <c r="L46" s="164"/>
      <c r="M46" s="164"/>
      <c r="N46" s="164">
        <f>'実質公債費比率（分子）の構造'!O$48</f>
        <v>223</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1193</v>
      </c>
      <c r="C49" s="164"/>
      <c r="D49" s="164"/>
      <c r="E49" s="164">
        <f>'実質公債費比率（分子）の構造'!L$45</f>
        <v>1173</v>
      </c>
      <c r="F49" s="164"/>
      <c r="G49" s="164"/>
      <c r="H49" s="164">
        <f>'実質公債費比率（分子）の構造'!M$45</f>
        <v>1179</v>
      </c>
      <c r="I49" s="164"/>
      <c r="J49" s="164"/>
      <c r="K49" s="164">
        <f>'実質公債費比率（分子）の構造'!N$45</f>
        <v>1061</v>
      </c>
      <c r="L49" s="164"/>
      <c r="M49" s="164"/>
      <c r="N49" s="164">
        <f>'実質公債費比率（分子）の構造'!O$45</f>
        <v>1029</v>
      </c>
      <c r="O49" s="164"/>
      <c r="P49" s="164"/>
    </row>
    <row r="50" spans="1:16" x14ac:dyDescent="0.15">
      <c r="A50" s="164" t="s">
        <v>67</v>
      </c>
      <c r="B50" s="164" t="e">
        <f>NA()</f>
        <v>#N/A</v>
      </c>
      <c r="C50" s="164">
        <f>IF(ISNUMBER('実質公債費比率（分子）の構造'!K$53),'実質公債費比率（分子）の構造'!K$53,NA())</f>
        <v>590</v>
      </c>
      <c r="D50" s="164" t="e">
        <f>NA()</f>
        <v>#N/A</v>
      </c>
      <c r="E50" s="164" t="e">
        <f>NA()</f>
        <v>#N/A</v>
      </c>
      <c r="F50" s="164">
        <f>IF(ISNUMBER('実質公債費比率（分子）の構造'!L$53),'実質公債費比率（分子）の構造'!L$53,NA())</f>
        <v>575</v>
      </c>
      <c r="G50" s="164" t="e">
        <f>NA()</f>
        <v>#N/A</v>
      </c>
      <c r="H50" s="164" t="e">
        <f>NA()</f>
        <v>#N/A</v>
      </c>
      <c r="I50" s="164">
        <f>IF(ISNUMBER('実質公債費比率（分子）の構造'!M$53),'実質公債費比率（分子）の構造'!M$53,NA())</f>
        <v>594</v>
      </c>
      <c r="J50" s="164" t="e">
        <f>NA()</f>
        <v>#N/A</v>
      </c>
      <c r="K50" s="164" t="e">
        <f>NA()</f>
        <v>#N/A</v>
      </c>
      <c r="L50" s="164">
        <f>IF(ISNUMBER('実質公債費比率（分子）の構造'!N$53),'実質公債費比率（分子）の構造'!N$53,NA())</f>
        <v>504</v>
      </c>
      <c r="M50" s="164" t="e">
        <f>NA()</f>
        <v>#N/A</v>
      </c>
      <c r="N50" s="164" t="e">
        <f>NA()</f>
        <v>#N/A</v>
      </c>
      <c r="O50" s="164">
        <f>IF(ISNUMBER('実質公債費比率（分子）の構造'!O$53),'実質公債費比率（分子）の構造'!O$53,NA())</f>
        <v>481</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9144</v>
      </c>
      <c r="E56" s="163"/>
      <c r="F56" s="163"/>
      <c r="G56" s="163">
        <f>'将来負担比率（分子）の構造'!J$52</f>
        <v>8714</v>
      </c>
      <c r="H56" s="163"/>
      <c r="I56" s="163"/>
      <c r="J56" s="163">
        <f>'将来負担比率（分子）の構造'!K$52</f>
        <v>8160</v>
      </c>
      <c r="K56" s="163"/>
      <c r="L56" s="163"/>
      <c r="M56" s="163">
        <f>'将来負担比率（分子）の構造'!L$52</f>
        <v>7601</v>
      </c>
      <c r="N56" s="163"/>
      <c r="O56" s="163"/>
      <c r="P56" s="163">
        <f>'将来負担比率（分子）の構造'!M$52</f>
        <v>7039</v>
      </c>
    </row>
    <row r="57" spans="1:16" x14ac:dyDescent="0.15">
      <c r="A57" s="163" t="s">
        <v>42</v>
      </c>
      <c r="B57" s="163"/>
      <c r="C57" s="163"/>
      <c r="D57" s="163">
        <f>'将来負担比率（分子）の構造'!I$51</f>
        <v>470</v>
      </c>
      <c r="E57" s="163"/>
      <c r="F57" s="163"/>
      <c r="G57" s="163">
        <f>'将来負担比率（分子）の構造'!J$51</f>
        <v>425</v>
      </c>
      <c r="H57" s="163"/>
      <c r="I57" s="163"/>
      <c r="J57" s="163">
        <f>'将来負担比率（分子）の構造'!K$51</f>
        <v>384</v>
      </c>
      <c r="K57" s="163"/>
      <c r="L57" s="163"/>
      <c r="M57" s="163">
        <f>'将来負担比率（分子）の構造'!L$51</f>
        <v>347</v>
      </c>
      <c r="N57" s="163"/>
      <c r="O57" s="163"/>
      <c r="P57" s="163">
        <f>'将来負担比率（分子）の構造'!M$51</f>
        <v>314</v>
      </c>
    </row>
    <row r="58" spans="1:16" x14ac:dyDescent="0.15">
      <c r="A58" s="163" t="s">
        <v>41</v>
      </c>
      <c r="B58" s="163"/>
      <c r="C58" s="163"/>
      <c r="D58" s="163">
        <f>'将来負担比率（分子）の構造'!I$50</f>
        <v>2732</v>
      </c>
      <c r="E58" s="163"/>
      <c r="F58" s="163"/>
      <c r="G58" s="163">
        <f>'将来負担比率（分子）の構造'!J$50</f>
        <v>3419</v>
      </c>
      <c r="H58" s="163"/>
      <c r="I58" s="163"/>
      <c r="J58" s="163">
        <f>'将来負担比率（分子）の構造'!K$50</f>
        <v>3716</v>
      </c>
      <c r="K58" s="163"/>
      <c r="L58" s="163"/>
      <c r="M58" s="163">
        <f>'将来負担比率（分子）の構造'!L$50</f>
        <v>4157</v>
      </c>
      <c r="N58" s="163"/>
      <c r="O58" s="163"/>
      <c r="P58" s="163">
        <f>'将来負担比率（分子）の構造'!M$50</f>
        <v>4354</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1833</v>
      </c>
      <c r="C62" s="163"/>
      <c r="D62" s="163"/>
      <c r="E62" s="163">
        <f>'将来負担比率（分子）の構造'!J$45</f>
        <v>1810</v>
      </c>
      <c r="F62" s="163"/>
      <c r="G62" s="163"/>
      <c r="H62" s="163">
        <f>'将来負担比率（分子）の構造'!K$45</f>
        <v>1824</v>
      </c>
      <c r="I62" s="163"/>
      <c r="J62" s="163"/>
      <c r="K62" s="163">
        <f>'将来負担比率（分子）の構造'!L$45</f>
        <v>1851</v>
      </c>
      <c r="L62" s="163"/>
      <c r="M62" s="163"/>
      <c r="N62" s="163">
        <f>'将来負担比率（分子）の構造'!M$45</f>
        <v>1816</v>
      </c>
      <c r="O62" s="163"/>
      <c r="P62" s="163"/>
    </row>
    <row r="63" spans="1:16" x14ac:dyDescent="0.15">
      <c r="A63" s="163" t="s">
        <v>34</v>
      </c>
      <c r="B63" s="163">
        <f>'将来負担比率（分子）の構造'!I$44</f>
        <v>262</v>
      </c>
      <c r="C63" s="163"/>
      <c r="D63" s="163"/>
      <c r="E63" s="163">
        <f>'将来負担比率（分子）の構造'!J$44</f>
        <v>195</v>
      </c>
      <c r="F63" s="163"/>
      <c r="G63" s="163"/>
      <c r="H63" s="163">
        <f>'将来負担比率（分子）の構造'!K$44</f>
        <v>153</v>
      </c>
      <c r="I63" s="163"/>
      <c r="J63" s="163"/>
      <c r="K63" s="163">
        <f>'将来負担比率（分子）の構造'!L$44</f>
        <v>310</v>
      </c>
      <c r="L63" s="163"/>
      <c r="M63" s="163"/>
      <c r="N63" s="163">
        <f>'将来負担比率（分子）の構造'!M$44</f>
        <v>284</v>
      </c>
      <c r="O63" s="163"/>
      <c r="P63" s="163"/>
    </row>
    <row r="64" spans="1:16" x14ac:dyDescent="0.15">
      <c r="A64" s="163" t="s">
        <v>33</v>
      </c>
      <c r="B64" s="163">
        <f>'将来負担比率（分子）の構造'!I$43</f>
        <v>2659</v>
      </c>
      <c r="C64" s="163"/>
      <c r="D64" s="163"/>
      <c r="E64" s="163">
        <f>'将来負担比率（分子）の構造'!J$43</f>
        <v>2338</v>
      </c>
      <c r="F64" s="163"/>
      <c r="G64" s="163"/>
      <c r="H64" s="163">
        <f>'将来負担比率（分子）の構造'!K$43</f>
        <v>2103</v>
      </c>
      <c r="I64" s="163"/>
      <c r="J64" s="163"/>
      <c r="K64" s="163">
        <f>'将来負担比率（分子）の構造'!L$43</f>
        <v>1867</v>
      </c>
      <c r="L64" s="163"/>
      <c r="M64" s="163"/>
      <c r="N64" s="163">
        <f>'将来負担比率（分子）の構造'!M$43</f>
        <v>1658</v>
      </c>
      <c r="O64" s="163"/>
      <c r="P64" s="163"/>
    </row>
    <row r="65" spans="1:16" x14ac:dyDescent="0.15">
      <c r="A65" s="163" t="s">
        <v>32</v>
      </c>
      <c r="B65" s="163">
        <f>'将来負担比率（分子）の構造'!I$42</f>
        <v>145</v>
      </c>
      <c r="C65" s="163"/>
      <c r="D65" s="163"/>
      <c r="E65" s="163">
        <f>'将来負担比率（分子）の構造'!J$42</f>
        <v>145</v>
      </c>
      <c r="F65" s="163"/>
      <c r="G65" s="163"/>
      <c r="H65" s="163">
        <f>'将来負担比率（分子）の構造'!K$42</f>
        <v>145</v>
      </c>
      <c r="I65" s="163"/>
      <c r="J65" s="163"/>
      <c r="K65" s="163">
        <f>'将来負担比率（分子）の構造'!L$42</f>
        <v>144</v>
      </c>
      <c r="L65" s="163"/>
      <c r="M65" s="163"/>
      <c r="N65" s="163">
        <f>'将来負担比率（分子）の構造'!M$42</f>
        <v>144</v>
      </c>
      <c r="O65" s="163"/>
      <c r="P65" s="163"/>
    </row>
    <row r="66" spans="1:16" x14ac:dyDescent="0.15">
      <c r="A66" s="163" t="s">
        <v>31</v>
      </c>
      <c r="B66" s="163">
        <f>'将来負担比率（分子）の構造'!I$41</f>
        <v>9705</v>
      </c>
      <c r="C66" s="163"/>
      <c r="D66" s="163"/>
      <c r="E66" s="163">
        <f>'将来負担比率（分子）の構造'!J$41</f>
        <v>9422</v>
      </c>
      <c r="F66" s="163"/>
      <c r="G66" s="163"/>
      <c r="H66" s="163">
        <f>'将来負担比率（分子）の構造'!K$41</f>
        <v>8677</v>
      </c>
      <c r="I66" s="163"/>
      <c r="J66" s="163"/>
      <c r="K66" s="163">
        <f>'将来負担比率（分子）の構造'!L$41</f>
        <v>7581</v>
      </c>
      <c r="L66" s="163"/>
      <c r="M66" s="163"/>
      <c r="N66" s="163">
        <f>'将来負担比率（分子）の構造'!M$41</f>
        <v>7115</v>
      </c>
      <c r="O66" s="163"/>
      <c r="P66" s="163"/>
    </row>
    <row r="67" spans="1:16" x14ac:dyDescent="0.15">
      <c r="A67" s="163" t="s">
        <v>71</v>
      </c>
      <c r="B67" s="163" t="e">
        <f>NA()</f>
        <v>#N/A</v>
      </c>
      <c r="C67" s="163">
        <f>IF(ISNUMBER('将来負担比率（分子）の構造'!I$53), IF('将来負担比率（分子）の構造'!I$53 &lt; 0, 0, '将来負担比率（分子）の構造'!I$53), NA())</f>
        <v>2258</v>
      </c>
      <c r="D67" s="163" t="e">
        <f>NA()</f>
        <v>#N/A</v>
      </c>
      <c r="E67" s="163" t="e">
        <f>NA()</f>
        <v>#N/A</v>
      </c>
      <c r="F67" s="163">
        <f>IF(ISNUMBER('将来負担比率（分子）の構造'!J$53), IF('将来負担比率（分子）の構造'!J$53 &lt; 0, 0, '将来負担比率（分子）の構造'!J$53), NA())</f>
        <v>1351</v>
      </c>
      <c r="G67" s="163" t="e">
        <f>NA()</f>
        <v>#N/A</v>
      </c>
      <c r="H67" s="163" t="e">
        <f>NA()</f>
        <v>#N/A</v>
      </c>
      <c r="I67" s="163">
        <f>IF(ISNUMBER('将来負担比率（分子）の構造'!K$53), IF('将来負担比率（分子）の構造'!K$53 &lt; 0, 0, '将来負担比率（分子）の構造'!K$53), NA())</f>
        <v>642</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1463</v>
      </c>
      <c r="C72" s="167">
        <f>基金残高に係る経年分析!G55</f>
        <v>1432</v>
      </c>
      <c r="D72" s="167">
        <f>基金残高に係る経年分析!H55</f>
        <v>1534</v>
      </c>
    </row>
    <row r="73" spans="1:16" x14ac:dyDescent="0.15">
      <c r="A73" s="166" t="s">
        <v>74</v>
      </c>
      <c r="B73" s="167">
        <f>基金残高に係る経年分析!F56</f>
        <v>475</v>
      </c>
      <c r="C73" s="167">
        <f>基金残高に係る経年分析!G56</f>
        <v>507</v>
      </c>
      <c r="D73" s="167">
        <f>基金残高に係る経年分析!H56</f>
        <v>532</v>
      </c>
    </row>
    <row r="74" spans="1:16" x14ac:dyDescent="0.15">
      <c r="A74" s="166" t="s">
        <v>75</v>
      </c>
      <c r="B74" s="167">
        <f>基金残高に係る経年分析!F57</f>
        <v>1584</v>
      </c>
      <c r="C74" s="167">
        <f>基金残高に係る経年分析!G57</f>
        <v>2028</v>
      </c>
      <c r="D74" s="167">
        <f>基金残高に係る経年分析!H57</f>
        <v>2363</v>
      </c>
    </row>
  </sheetData>
  <sheetProtection algorithmName="SHA-512" hashValue="ZD+7vfVvgMiWIIYQaCrpK9iEUqbXA72ehNufl3er0jXHyHv+HJB/IZuo3JwBlI6i3XEBfgkEXgwOx9QOss/Z9w==" saltValue="9LygZ/BAFAt9f6kkJU43Q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23"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203</v>
      </c>
      <c r="DI1" s="718"/>
      <c r="DJ1" s="718"/>
      <c r="DK1" s="718"/>
      <c r="DL1" s="718"/>
      <c r="DM1" s="718"/>
      <c r="DN1" s="719"/>
      <c r="DO1" s="202"/>
      <c r="DP1" s="717" t="s">
        <v>204</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216</v>
      </c>
      <c r="C5" s="680"/>
      <c r="D5" s="680"/>
      <c r="E5" s="680"/>
      <c r="F5" s="680"/>
      <c r="G5" s="680"/>
      <c r="H5" s="680"/>
      <c r="I5" s="680"/>
      <c r="J5" s="680"/>
      <c r="K5" s="680"/>
      <c r="L5" s="680"/>
      <c r="M5" s="680"/>
      <c r="N5" s="680"/>
      <c r="O5" s="680"/>
      <c r="P5" s="680"/>
      <c r="Q5" s="681"/>
      <c r="R5" s="676">
        <v>3469996</v>
      </c>
      <c r="S5" s="677"/>
      <c r="T5" s="677"/>
      <c r="U5" s="677"/>
      <c r="V5" s="677"/>
      <c r="W5" s="677"/>
      <c r="X5" s="677"/>
      <c r="Y5" s="702"/>
      <c r="Z5" s="715">
        <v>22.7</v>
      </c>
      <c r="AA5" s="715"/>
      <c r="AB5" s="715"/>
      <c r="AC5" s="715"/>
      <c r="AD5" s="716">
        <v>3469996</v>
      </c>
      <c r="AE5" s="716"/>
      <c r="AF5" s="716"/>
      <c r="AG5" s="716"/>
      <c r="AH5" s="716"/>
      <c r="AI5" s="716"/>
      <c r="AJ5" s="716"/>
      <c r="AK5" s="716"/>
      <c r="AL5" s="703">
        <v>45.4</v>
      </c>
      <c r="AM5" s="685"/>
      <c r="AN5" s="685"/>
      <c r="AO5" s="704"/>
      <c r="AP5" s="679" t="s">
        <v>217</v>
      </c>
      <c r="AQ5" s="680"/>
      <c r="AR5" s="680"/>
      <c r="AS5" s="680"/>
      <c r="AT5" s="680"/>
      <c r="AU5" s="680"/>
      <c r="AV5" s="680"/>
      <c r="AW5" s="680"/>
      <c r="AX5" s="680"/>
      <c r="AY5" s="680"/>
      <c r="AZ5" s="680"/>
      <c r="BA5" s="680"/>
      <c r="BB5" s="680"/>
      <c r="BC5" s="680"/>
      <c r="BD5" s="680"/>
      <c r="BE5" s="680"/>
      <c r="BF5" s="681"/>
      <c r="BG5" s="621">
        <v>3469996</v>
      </c>
      <c r="BH5" s="622"/>
      <c r="BI5" s="622"/>
      <c r="BJ5" s="622"/>
      <c r="BK5" s="622"/>
      <c r="BL5" s="622"/>
      <c r="BM5" s="622"/>
      <c r="BN5" s="623"/>
      <c r="BO5" s="659">
        <v>100</v>
      </c>
      <c r="BP5" s="659"/>
      <c r="BQ5" s="659"/>
      <c r="BR5" s="659"/>
      <c r="BS5" s="660">
        <v>193852</v>
      </c>
      <c r="BT5" s="660"/>
      <c r="BU5" s="660"/>
      <c r="BV5" s="660"/>
      <c r="BW5" s="660"/>
      <c r="BX5" s="660"/>
      <c r="BY5" s="660"/>
      <c r="BZ5" s="660"/>
      <c r="CA5" s="660"/>
      <c r="CB5" s="698"/>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x14ac:dyDescent="0.15">
      <c r="B6" s="618" t="s">
        <v>221</v>
      </c>
      <c r="C6" s="619"/>
      <c r="D6" s="619"/>
      <c r="E6" s="619"/>
      <c r="F6" s="619"/>
      <c r="G6" s="619"/>
      <c r="H6" s="619"/>
      <c r="I6" s="619"/>
      <c r="J6" s="619"/>
      <c r="K6" s="619"/>
      <c r="L6" s="619"/>
      <c r="M6" s="619"/>
      <c r="N6" s="619"/>
      <c r="O6" s="619"/>
      <c r="P6" s="619"/>
      <c r="Q6" s="620"/>
      <c r="R6" s="621">
        <v>127590</v>
      </c>
      <c r="S6" s="622"/>
      <c r="T6" s="622"/>
      <c r="U6" s="622"/>
      <c r="V6" s="622"/>
      <c r="W6" s="622"/>
      <c r="X6" s="622"/>
      <c r="Y6" s="623"/>
      <c r="Z6" s="659">
        <v>0.8</v>
      </c>
      <c r="AA6" s="659"/>
      <c r="AB6" s="659"/>
      <c r="AC6" s="659"/>
      <c r="AD6" s="660">
        <v>127590</v>
      </c>
      <c r="AE6" s="660"/>
      <c r="AF6" s="660"/>
      <c r="AG6" s="660"/>
      <c r="AH6" s="660"/>
      <c r="AI6" s="660"/>
      <c r="AJ6" s="660"/>
      <c r="AK6" s="660"/>
      <c r="AL6" s="624">
        <v>1.7</v>
      </c>
      <c r="AM6" s="625"/>
      <c r="AN6" s="625"/>
      <c r="AO6" s="661"/>
      <c r="AP6" s="618" t="s">
        <v>222</v>
      </c>
      <c r="AQ6" s="619"/>
      <c r="AR6" s="619"/>
      <c r="AS6" s="619"/>
      <c r="AT6" s="619"/>
      <c r="AU6" s="619"/>
      <c r="AV6" s="619"/>
      <c r="AW6" s="619"/>
      <c r="AX6" s="619"/>
      <c r="AY6" s="619"/>
      <c r="AZ6" s="619"/>
      <c r="BA6" s="619"/>
      <c r="BB6" s="619"/>
      <c r="BC6" s="619"/>
      <c r="BD6" s="619"/>
      <c r="BE6" s="619"/>
      <c r="BF6" s="620"/>
      <c r="BG6" s="621">
        <v>3469996</v>
      </c>
      <c r="BH6" s="622"/>
      <c r="BI6" s="622"/>
      <c r="BJ6" s="622"/>
      <c r="BK6" s="622"/>
      <c r="BL6" s="622"/>
      <c r="BM6" s="622"/>
      <c r="BN6" s="623"/>
      <c r="BO6" s="659">
        <v>100</v>
      </c>
      <c r="BP6" s="659"/>
      <c r="BQ6" s="659"/>
      <c r="BR6" s="659"/>
      <c r="BS6" s="660">
        <v>193852</v>
      </c>
      <c r="BT6" s="660"/>
      <c r="BU6" s="660"/>
      <c r="BV6" s="660"/>
      <c r="BW6" s="660"/>
      <c r="BX6" s="660"/>
      <c r="BY6" s="660"/>
      <c r="BZ6" s="660"/>
      <c r="CA6" s="660"/>
      <c r="CB6" s="698"/>
      <c r="CD6" s="679" t="s">
        <v>223</v>
      </c>
      <c r="CE6" s="680"/>
      <c r="CF6" s="680"/>
      <c r="CG6" s="680"/>
      <c r="CH6" s="680"/>
      <c r="CI6" s="680"/>
      <c r="CJ6" s="680"/>
      <c r="CK6" s="680"/>
      <c r="CL6" s="680"/>
      <c r="CM6" s="680"/>
      <c r="CN6" s="680"/>
      <c r="CO6" s="680"/>
      <c r="CP6" s="680"/>
      <c r="CQ6" s="681"/>
      <c r="CR6" s="621">
        <v>129763</v>
      </c>
      <c r="CS6" s="622"/>
      <c r="CT6" s="622"/>
      <c r="CU6" s="622"/>
      <c r="CV6" s="622"/>
      <c r="CW6" s="622"/>
      <c r="CX6" s="622"/>
      <c r="CY6" s="623"/>
      <c r="CZ6" s="703">
        <v>0.9</v>
      </c>
      <c r="DA6" s="685"/>
      <c r="DB6" s="685"/>
      <c r="DC6" s="705"/>
      <c r="DD6" s="627" t="s">
        <v>122</v>
      </c>
      <c r="DE6" s="622"/>
      <c r="DF6" s="622"/>
      <c r="DG6" s="622"/>
      <c r="DH6" s="622"/>
      <c r="DI6" s="622"/>
      <c r="DJ6" s="622"/>
      <c r="DK6" s="622"/>
      <c r="DL6" s="622"/>
      <c r="DM6" s="622"/>
      <c r="DN6" s="622"/>
      <c r="DO6" s="622"/>
      <c r="DP6" s="623"/>
      <c r="DQ6" s="627">
        <v>129759</v>
      </c>
      <c r="DR6" s="622"/>
      <c r="DS6" s="622"/>
      <c r="DT6" s="622"/>
      <c r="DU6" s="622"/>
      <c r="DV6" s="622"/>
      <c r="DW6" s="622"/>
      <c r="DX6" s="622"/>
      <c r="DY6" s="622"/>
      <c r="DZ6" s="622"/>
      <c r="EA6" s="622"/>
      <c r="EB6" s="622"/>
      <c r="EC6" s="658"/>
    </row>
    <row r="7" spans="2:143" ht="11.25" customHeight="1" x14ac:dyDescent="0.15">
      <c r="B7" s="618" t="s">
        <v>224</v>
      </c>
      <c r="C7" s="619"/>
      <c r="D7" s="619"/>
      <c r="E7" s="619"/>
      <c r="F7" s="619"/>
      <c r="G7" s="619"/>
      <c r="H7" s="619"/>
      <c r="I7" s="619"/>
      <c r="J7" s="619"/>
      <c r="K7" s="619"/>
      <c r="L7" s="619"/>
      <c r="M7" s="619"/>
      <c r="N7" s="619"/>
      <c r="O7" s="619"/>
      <c r="P7" s="619"/>
      <c r="Q7" s="620"/>
      <c r="R7" s="621">
        <v>928</v>
      </c>
      <c r="S7" s="622"/>
      <c r="T7" s="622"/>
      <c r="U7" s="622"/>
      <c r="V7" s="622"/>
      <c r="W7" s="622"/>
      <c r="X7" s="622"/>
      <c r="Y7" s="623"/>
      <c r="Z7" s="659">
        <v>0</v>
      </c>
      <c r="AA7" s="659"/>
      <c r="AB7" s="659"/>
      <c r="AC7" s="659"/>
      <c r="AD7" s="660">
        <v>928</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1176679</v>
      </c>
      <c r="BH7" s="622"/>
      <c r="BI7" s="622"/>
      <c r="BJ7" s="622"/>
      <c r="BK7" s="622"/>
      <c r="BL7" s="622"/>
      <c r="BM7" s="622"/>
      <c r="BN7" s="623"/>
      <c r="BO7" s="659">
        <v>33.9</v>
      </c>
      <c r="BP7" s="659"/>
      <c r="BQ7" s="659"/>
      <c r="BR7" s="659"/>
      <c r="BS7" s="660">
        <v>63216</v>
      </c>
      <c r="BT7" s="660"/>
      <c r="BU7" s="660"/>
      <c r="BV7" s="660"/>
      <c r="BW7" s="660"/>
      <c r="BX7" s="660"/>
      <c r="BY7" s="660"/>
      <c r="BZ7" s="660"/>
      <c r="CA7" s="660"/>
      <c r="CB7" s="698"/>
      <c r="CD7" s="618" t="s">
        <v>226</v>
      </c>
      <c r="CE7" s="619"/>
      <c r="CF7" s="619"/>
      <c r="CG7" s="619"/>
      <c r="CH7" s="619"/>
      <c r="CI7" s="619"/>
      <c r="CJ7" s="619"/>
      <c r="CK7" s="619"/>
      <c r="CL7" s="619"/>
      <c r="CM7" s="619"/>
      <c r="CN7" s="619"/>
      <c r="CO7" s="619"/>
      <c r="CP7" s="619"/>
      <c r="CQ7" s="620"/>
      <c r="CR7" s="621">
        <v>2331149</v>
      </c>
      <c r="CS7" s="622"/>
      <c r="CT7" s="622"/>
      <c r="CU7" s="622"/>
      <c r="CV7" s="622"/>
      <c r="CW7" s="622"/>
      <c r="CX7" s="622"/>
      <c r="CY7" s="623"/>
      <c r="CZ7" s="659">
        <v>15.8</v>
      </c>
      <c r="DA7" s="659"/>
      <c r="DB7" s="659"/>
      <c r="DC7" s="659"/>
      <c r="DD7" s="627">
        <v>23692</v>
      </c>
      <c r="DE7" s="622"/>
      <c r="DF7" s="622"/>
      <c r="DG7" s="622"/>
      <c r="DH7" s="622"/>
      <c r="DI7" s="622"/>
      <c r="DJ7" s="622"/>
      <c r="DK7" s="622"/>
      <c r="DL7" s="622"/>
      <c r="DM7" s="622"/>
      <c r="DN7" s="622"/>
      <c r="DO7" s="622"/>
      <c r="DP7" s="623"/>
      <c r="DQ7" s="627">
        <v>1733601</v>
      </c>
      <c r="DR7" s="622"/>
      <c r="DS7" s="622"/>
      <c r="DT7" s="622"/>
      <c r="DU7" s="622"/>
      <c r="DV7" s="622"/>
      <c r="DW7" s="622"/>
      <c r="DX7" s="622"/>
      <c r="DY7" s="622"/>
      <c r="DZ7" s="622"/>
      <c r="EA7" s="622"/>
      <c r="EB7" s="622"/>
      <c r="EC7" s="658"/>
    </row>
    <row r="8" spans="2:143" ht="11.25" customHeight="1" x14ac:dyDescent="0.15">
      <c r="B8" s="618" t="s">
        <v>227</v>
      </c>
      <c r="C8" s="619"/>
      <c r="D8" s="619"/>
      <c r="E8" s="619"/>
      <c r="F8" s="619"/>
      <c r="G8" s="619"/>
      <c r="H8" s="619"/>
      <c r="I8" s="619"/>
      <c r="J8" s="619"/>
      <c r="K8" s="619"/>
      <c r="L8" s="619"/>
      <c r="M8" s="619"/>
      <c r="N8" s="619"/>
      <c r="O8" s="619"/>
      <c r="P8" s="619"/>
      <c r="Q8" s="620"/>
      <c r="R8" s="621">
        <v>19132</v>
      </c>
      <c r="S8" s="622"/>
      <c r="T8" s="622"/>
      <c r="U8" s="622"/>
      <c r="V8" s="622"/>
      <c r="W8" s="622"/>
      <c r="X8" s="622"/>
      <c r="Y8" s="623"/>
      <c r="Z8" s="659">
        <v>0.1</v>
      </c>
      <c r="AA8" s="659"/>
      <c r="AB8" s="659"/>
      <c r="AC8" s="659"/>
      <c r="AD8" s="660">
        <v>19132</v>
      </c>
      <c r="AE8" s="660"/>
      <c r="AF8" s="660"/>
      <c r="AG8" s="660"/>
      <c r="AH8" s="660"/>
      <c r="AI8" s="660"/>
      <c r="AJ8" s="660"/>
      <c r="AK8" s="660"/>
      <c r="AL8" s="624">
        <v>0.3</v>
      </c>
      <c r="AM8" s="625"/>
      <c r="AN8" s="625"/>
      <c r="AO8" s="661"/>
      <c r="AP8" s="618" t="s">
        <v>228</v>
      </c>
      <c r="AQ8" s="619"/>
      <c r="AR8" s="619"/>
      <c r="AS8" s="619"/>
      <c r="AT8" s="619"/>
      <c r="AU8" s="619"/>
      <c r="AV8" s="619"/>
      <c r="AW8" s="619"/>
      <c r="AX8" s="619"/>
      <c r="AY8" s="619"/>
      <c r="AZ8" s="619"/>
      <c r="BA8" s="619"/>
      <c r="BB8" s="619"/>
      <c r="BC8" s="619"/>
      <c r="BD8" s="619"/>
      <c r="BE8" s="619"/>
      <c r="BF8" s="620"/>
      <c r="BG8" s="621">
        <v>36113</v>
      </c>
      <c r="BH8" s="622"/>
      <c r="BI8" s="622"/>
      <c r="BJ8" s="622"/>
      <c r="BK8" s="622"/>
      <c r="BL8" s="622"/>
      <c r="BM8" s="622"/>
      <c r="BN8" s="623"/>
      <c r="BO8" s="659">
        <v>1</v>
      </c>
      <c r="BP8" s="659"/>
      <c r="BQ8" s="659"/>
      <c r="BR8" s="659"/>
      <c r="BS8" s="660" t="s">
        <v>122</v>
      </c>
      <c r="BT8" s="660"/>
      <c r="BU8" s="660"/>
      <c r="BV8" s="660"/>
      <c r="BW8" s="660"/>
      <c r="BX8" s="660"/>
      <c r="BY8" s="660"/>
      <c r="BZ8" s="660"/>
      <c r="CA8" s="660"/>
      <c r="CB8" s="698"/>
      <c r="CD8" s="618" t="s">
        <v>229</v>
      </c>
      <c r="CE8" s="619"/>
      <c r="CF8" s="619"/>
      <c r="CG8" s="619"/>
      <c r="CH8" s="619"/>
      <c r="CI8" s="619"/>
      <c r="CJ8" s="619"/>
      <c r="CK8" s="619"/>
      <c r="CL8" s="619"/>
      <c r="CM8" s="619"/>
      <c r="CN8" s="619"/>
      <c r="CO8" s="619"/>
      <c r="CP8" s="619"/>
      <c r="CQ8" s="620"/>
      <c r="CR8" s="621">
        <v>5906960</v>
      </c>
      <c r="CS8" s="622"/>
      <c r="CT8" s="622"/>
      <c r="CU8" s="622"/>
      <c r="CV8" s="622"/>
      <c r="CW8" s="622"/>
      <c r="CX8" s="622"/>
      <c r="CY8" s="623"/>
      <c r="CZ8" s="659">
        <v>40.1</v>
      </c>
      <c r="DA8" s="659"/>
      <c r="DB8" s="659"/>
      <c r="DC8" s="659"/>
      <c r="DD8" s="627">
        <v>163238</v>
      </c>
      <c r="DE8" s="622"/>
      <c r="DF8" s="622"/>
      <c r="DG8" s="622"/>
      <c r="DH8" s="622"/>
      <c r="DI8" s="622"/>
      <c r="DJ8" s="622"/>
      <c r="DK8" s="622"/>
      <c r="DL8" s="622"/>
      <c r="DM8" s="622"/>
      <c r="DN8" s="622"/>
      <c r="DO8" s="622"/>
      <c r="DP8" s="623"/>
      <c r="DQ8" s="627">
        <v>2949842</v>
      </c>
      <c r="DR8" s="622"/>
      <c r="DS8" s="622"/>
      <c r="DT8" s="622"/>
      <c r="DU8" s="622"/>
      <c r="DV8" s="622"/>
      <c r="DW8" s="622"/>
      <c r="DX8" s="622"/>
      <c r="DY8" s="622"/>
      <c r="DZ8" s="622"/>
      <c r="EA8" s="622"/>
      <c r="EB8" s="622"/>
      <c r="EC8" s="658"/>
    </row>
    <row r="9" spans="2:143" ht="11.25" customHeight="1" x14ac:dyDescent="0.15">
      <c r="B9" s="618" t="s">
        <v>230</v>
      </c>
      <c r="C9" s="619"/>
      <c r="D9" s="619"/>
      <c r="E9" s="619"/>
      <c r="F9" s="619"/>
      <c r="G9" s="619"/>
      <c r="H9" s="619"/>
      <c r="I9" s="619"/>
      <c r="J9" s="619"/>
      <c r="K9" s="619"/>
      <c r="L9" s="619"/>
      <c r="M9" s="619"/>
      <c r="N9" s="619"/>
      <c r="O9" s="619"/>
      <c r="P9" s="619"/>
      <c r="Q9" s="620"/>
      <c r="R9" s="621">
        <v>26836</v>
      </c>
      <c r="S9" s="622"/>
      <c r="T9" s="622"/>
      <c r="U9" s="622"/>
      <c r="V9" s="622"/>
      <c r="W9" s="622"/>
      <c r="X9" s="622"/>
      <c r="Y9" s="623"/>
      <c r="Z9" s="659">
        <v>0.2</v>
      </c>
      <c r="AA9" s="659"/>
      <c r="AB9" s="659"/>
      <c r="AC9" s="659"/>
      <c r="AD9" s="660">
        <v>26836</v>
      </c>
      <c r="AE9" s="660"/>
      <c r="AF9" s="660"/>
      <c r="AG9" s="660"/>
      <c r="AH9" s="660"/>
      <c r="AI9" s="660"/>
      <c r="AJ9" s="660"/>
      <c r="AK9" s="660"/>
      <c r="AL9" s="624">
        <v>0.4</v>
      </c>
      <c r="AM9" s="625"/>
      <c r="AN9" s="625"/>
      <c r="AO9" s="661"/>
      <c r="AP9" s="618" t="s">
        <v>231</v>
      </c>
      <c r="AQ9" s="619"/>
      <c r="AR9" s="619"/>
      <c r="AS9" s="619"/>
      <c r="AT9" s="619"/>
      <c r="AU9" s="619"/>
      <c r="AV9" s="619"/>
      <c r="AW9" s="619"/>
      <c r="AX9" s="619"/>
      <c r="AY9" s="619"/>
      <c r="AZ9" s="619"/>
      <c r="BA9" s="619"/>
      <c r="BB9" s="619"/>
      <c r="BC9" s="619"/>
      <c r="BD9" s="619"/>
      <c r="BE9" s="619"/>
      <c r="BF9" s="620"/>
      <c r="BG9" s="621">
        <v>885658</v>
      </c>
      <c r="BH9" s="622"/>
      <c r="BI9" s="622"/>
      <c r="BJ9" s="622"/>
      <c r="BK9" s="622"/>
      <c r="BL9" s="622"/>
      <c r="BM9" s="622"/>
      <c r="BN9" s="623"/>
      <c r="BO9" s="659">
        <v>25.5</v>
      </c>
      <c r="BP9" s="659"/>
      <c r="BQ9" s="659"/>
      <c r="BR9" s="659"/>
      <c r="BS9" s="660" t="s">
        <v>122</v>
      </c>
      <c r="BT9" s="660"/>
      <c r="BU9" s="660"/>
      <c r="BV9" s="660"/>
      <c r="BW9" s="660"/>
      <c r="BX9" s="660"/>
      <c r="BY9" s="660"/>
      <c r="BZ9" s="660"/>
      <c r="CA9" s="660"/>
      <c r="CB9" s="698"/>
      <c r="CD9" s="618" t="s">
        <v>232</v>
      </c>
      <c r="CE9" s="619"/>
      <c r="CF9" s="619"/>
      <c r="CG9" s="619"/>
      <c r="CH9" s="619"/>
      <c r="CI9" s="619"/>
      <c r="CJ9" s="619"/>
      <c r="CK9" s="619"/>
      <c r="CL9" s="619"/>
      <c r="CM9" s="619"/>
      <c r="CN9" s="619"/>
      <c r="CO9" s="619"/>
      <c r="CP9" s="619"/>
      <c r="CQ9" s="620"/>
      <c r="CR9" s="621">
        <v>1141121</v>
      </c>
      <c r="CS9" s="622"/>
      <c r="CT9" s="622"/>
      <c r="CU9" s="622"/>
      <c r="CV9" s="622"/>
      <c r="CW9" s="622"/>
      <c r="CX9" s="622"/>
      <c r="CY9" s="623"/>
      <c r="CZ9" s="659">
        <v>7.7</v>
      </c>
      <c r="DA9" s="659"/>
      <c r="DB9" s="659"/>
      <c r="DC9" s="659"/>
      <c r="DD9" s="627">
        <v>12860</v>
      </c>
      <c r="DE9" s="622"/>
      <c r="DF9" s="622"/>
      <c r="DG9" s="622"/>
      <c r="DH9" s="622"/>
      <c r="DI9" s="622"/>
      <c r="DJ9" s="622"/>
      <c r="DK9" s="622"/>
      <c r="DL9" s="622"/>
      <c r="DM9" s="622"/>
      <c r="DN9" s="622"/>
      <c r="DO9" s="622"/>
      <c r="DP9" s="623"/>
      <c r="DQ9" s="627">
        <v>884665</v>
      </c>
      <c r="DR9" s="622"/>
      <c r="DS9" s="622"/>
      <c r="DT9" s="622"/>
      <c r="DU9" s="622"/>
      <c r="DV9" s="622"/>
      <c r="DW9" s="622"/>
      <c r="DX9" s="622"/>
      <c r="DY9" s="622"/>
      <c r="DZ9" s="622"/>
      <c r="EA9" s="622"/>
      <c r="EB9" s="622"/>
      <c r="EC9" s="658"/>
    </row>
    <row r="10" spans="2:143" ht="11.25" customHeight="1" x14ac:dyDescent="0.15">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79977</v>
      </c>
      <c r="BH10" s="622"/>
      <c r="BI10" s="622"/>
      <c r="BJ10" s="622"/>
      <c r="BK10" s="622"/>
      <c r="BL10" s="622"/>
      <c r="BM10" s="622"/>
      <c r="BN10" s="623"/>
      <c r="BO10" s="659">
        <v>2.2999999999999998</v>
      </c>
      <c r="BP10" s="659"/>
      <c r="BQ10" s="659"/>
      <c r="BR10" s="659"/>
      <c r="BS10" s="660">
        <v>13271</v>
      </c>
      <c r="BT10" s="660"/>
      <c r="BU10" s="660"/>
      <c r="BV10" s="660"/>
      <c r="BW10" s="660"/>
      <c r="BX10" s="660"/>
      <c r="BY10" s="660"/>
      <c r="BZ10" s="660"/>
      <c r="CA10" s="660"/>
      <c r="CB10" s="698"/>
      <c r="CD10" s="618" t="s">
        <v>235</v>
      </c>
      <c r="CE10" s="619"/>
      <c r="CF10" s="619"/>
      <c r="CG10" s="619"/>
      <c r="CH10" s="619"/>
      <c r="CI10" s="619"/>
      <c r="CJ10" s="619"/>
      <c r="CK10" s="619"/>
      <c r="CL10" s="619"/>
      <c r="CM10" s="619"/>
      <c r="CN10" s="619"/>
      <c r="CO10" s="619"/>
      <c r="CP10" s="619"/>
      <c r="CQ10" s="620"/>
      <c r="CR10" s="621">
        <v>7261</v>
      </c>
      <c r="CS10" s="622"/>
      <c r="CT10" s="622"/>
      <c r="CU10" s="622"/>
      <c r="CV10" s="622"/>
      <c r="CW10" s="622"/>
      <c r="CX10" s="622"/>
      <c r="CY10" s="623"/>
      <c r="CZ10" s="659">
        <v>0</v>
      </c>
      <c r="DA10" s="659"/>
      <c r="DB10" s="659"/>
      <c r="DC10" s="659"/>
      <c r="DD10" s="627" t="s">
        <v>122</v>
      </c>
      <c r="DE10" s="622"/>
      <c r="DF10" s="622"/>
      <c r="DG10" s="622"/>
      <c r="DH10" s="622"/>
      <c r="DI10" s="622"/>
      <c r="DJ10" s="622"/>
      <c r="DK10" s="622"/>
      <c r="DL10" s="622"/>
      <c r="DM10" s="622"/>
      <c r="DN10" s="622"/>
      <c r="DO10" s="622"/>
      <c r="DP10" s="623"/>
      <c r="DQ10" s="627">
        <v>5755</v>
      </c>
      <c r="DR10" s="622"/>
      <c r="DS10" s="622"/>
      <c r="DT10" s="622"/>
      <c r="DU10" s="622"/>
      <c r="DV10" s="622"/>
      <c r="DW10" s="622"/>
      <c r="DX10" s="622"/>
      <c r="DY10" s="622"/>
      <c r="DZ10" s="622"/>
      <c r="EA10" s="622"/>
      <c r="EB10" s="622"/>
      <c r="EC10" s="658"/>
    </row>
    <row r="11" spans="2:143" ht="11.25" customHeight="1" x14ac:dyDescent="0.15">
      <c r="B11" s="618" t="s">
        <v>236</v>
      </c>
      <c r="C11" s="619"/>
      <c r="D11" s="619"/>
      <c r="E11" s="619"/>
      <c r="F11" s="619"/>
      <c r="G11" s="619"/>
      <c r="H11" s="619"/>
      <c r="I11" s="619"/>
      <c r="J11" s="619"/>
      <c r="K11" s="619"/>
      <c r="L11" s="619"/>
      <c r="M11" s="619"/>
      <c r="N11" s="619"/>
      <c r="O11" s="619"/>
      <c r="P11" s="619"/>
      <c r="Q11" s="620"/>
      <c r="R11" s="621">
        <v>627397</v>
      </c>
      <c r="S11" s="622"/>
      <c r="T11" s="622"/>
      <c r="U11" s="622"/>
      <c r="V11" s="622"/>
      <c r="W11" s="622"/>
      <c r="X11" s="622"/>
      <c r="Y11" s="623"/>
      <c r="Z11" s="624">
        <v>4.0999999999999996</v>
      </c>
      <c r="AA11" s="625"/>
      <c r="AB11" s="625"/>
      <c r="AC11" s="626"/>
      <c r="AD11" s="627">
        <v>627397</v>
      </c>
      <c r="AE11" s="622"/>
      <c r="AF11" s="622"/>
      <c r="AG11" s="622"/>
      <c r="AH11" s="622"/>
      <c r="AI11" s="622"/>
      <c r="AJ11" s="622"/>
      <c r="AK11" s="623"/>
      <c r="AL11" s="624">
        <v>8.1999999999999993</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174931</v>
      </c>
      <c r="BH11" s="622"/>
      <c r="BI11" s="622"/>
      <c r="BJ11" s="622"/>
      <c r="BK11" s="622"/>
      <c r="BL11" s="622"/>
      <c r="BM11" s="622"/>
      <c r="BN11" s="623"/>
      <c r="BO11" s="659">
        <v>5</v>
      </c>
      <c r="BP11" s="659"/>
      <c r="BQ11" s="659"/>
      <c r="BR11" s="659"/>
      <c r="BS11" s="660">
        <v>49945</v>
      </c>
      <c r="BT11" s="660"/>
      <c r="BU11" s="660"/>
      <c r="BV11" s="660"/>
      <c r="BW11" s="660"/>
      <c r="BX11" s="660"/>
      <c r="BY11" s="660"/>
      <c r="BZ11" s="660"/>
      <c r="CA11" s="660"/>
      <c r="CB11" s="698"/>
      <c r="CD11" s="618" t="s">
        <v>238</v>
      </c>
      <c r="CE11" s="619"/>
      <c r="CF11" s="619"/>
      <c r="CG11" s="619"/>
      <c r="CH11" s="619"/>
      <c r="CI11" s="619"/>
      <c r="CJ11" s="619"/>
      <c r="CK11" s="619"/>
      <c r="CL11" s="619"/>
      <c r="CM11" s="619"/>
      <c r="CN11" s="619"/>
      <c r="CO11" s="619"/>
      <c r="CP11" s="619"/>
      <c r="CQ11" s="620"/>
      <c r="CR11" s="621">
        <v>582005</v>
      </c>
      <c r="CS11" s="622"/>
      <c r="CT11" s="622"/>
      <c r="CU11" s="622"/>
      <c r="CV11" s="622"/>
      <c r="CW11" s="622"/>
      <c r="CX11" s="622"/>
      <c r="CY11" s="623"/>
      <c r="CZ11" s="659">
        <v>3.9</v>
      </c>
      <c r="DA11" s="659"/>
      <c r="DB11" s="659"/>
      <c r="DC11" s="659"/>
      <c r="DD11" s="627">
        <v>231711</v>
      </c>
      <c r="DE11" s="622"/>
      <c r="DF11" s="622"/>
      <c r="DG11" s="622"/>
      <c r="DH11" s="622"/>
      <c r="DI11" s="622"/>
      <c r="DJ11" s="622"/>
      <c r="DK11" s="622"/>
      <c r="DL11" s="622"/>
      <c r="DM11" s="622"/>
      <c r="DN11" s="622"/>
      <c r="DO11" s="622"/>
      <c r="DP11" s="623"/>
      <c r="DQ11" s="627">
        <v>280627</v>
      </c>
      <c r="DR11" s="622"/>
      <c r="DS11" s="622"/>
      <c r="DT11" s="622"/>
      <c r="DU11" s="622"/>
      <c r="DV11" s="622"/>
      <c r="DW11" s="622"/>
      <c r="DX11" s="622"/>
      <c r="DY11" s="622"/>
      <c r="DZ11" s="622"/>
      <c r="EA11" s="622"/>
      <c r="EB11" s="622"/>
      <c r="EC11" s="658"/>
    </row>
    <row r="12" spans="2:143" ht="11.25" customHeight="1" x14ac:dyDescent="0.15">
      <c r="B12" s="618" t="s">
        <v>239</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2000261</v>
      </c>
      <c r="BH12" s="622"/>
      <c r="BI12" s="622"/>
      <c r="BJ12" s="622"/>
      <c r="BK12" s="622"/>
      <c r="BL12" s="622"/>
      <c r="BM12" s="622"/>
      <c r="BN12" s="623"/>
      <c r="BO12" s="659">
        <v>57.6</v>
      </c>
      <c r="BP12" s="659"/>
      <c r="BQ12" s="659"/>
      <c r="BR12" s="659"/>
      <c r="BS12" s="660">
        <v>130636</v>
      </c>
      <c r="BT12" s="660"/>
      <c r="BU12" s="660"/>
      <c r="BV12" s="660"/>
      <c r="BW12" s="660"/>
      <c r="BX12" s="660"/>
      <c r="BY12" s="660"/>
      <c r="BZ12" s="660"/>
      <c r="CA12" s="660"/>
      <c r="CB12" s="698"/>
      <c r="CD12" s="618" t="s">
        <v>241</v>
      </c>
      <c r="CE12" s="619"/>
      <c r="CF12" s="619"/>
      <c r="CG12" s="619"/>
      <c r="CH12" s="619"/>
      <c r="CI12" s="619"/>
      <c r="CJ12" s="619"/>
      <c r="CK12" s="619"/>
      <c r="CL12" s="619"/>
      <c r="CM12" s="619"/>
      <c r="CN12" s="619"/>
      <c r="CO12" s="619"/>
      <c r="CP12" s="619"/>
      <c r="CQ12" s="620"/>
      <c r="CR12" s="621">
        <v>322503</v>
      </c>
      <c r="CS12" s="622"/>
      <c r="CT12" s="622"/>
      <c r="CU12" s="622"/>
      <c r="CV12" s="622"/>
      <c r="CW12" s="622"/>
      <c r="CX12" s="622"/>
      <c r="CY12" s="623"/>
      <c r="CZ12" s="659">
        <v>2.2000000000000002</v>
      </c>
      <c r="DA12" s="659"/>
      <c r="DB12" s="659"/>
      <c r="DC12" s="659"/>
      <c r="DD12" s="627">
        <v>12518</v>
      </c>
      <c r="DE12" s="622"/>
      <c r="DF12" s="622"/>
      <c r="DG12" s="622"/>
      <c r="DH12" s="622"/>
      <c r="DI12" s="622"/>
      <c r="DJ12" s="622"/>
      <c r="DK12" s="622"/>
      <c r="DL12" s="622"/>
      <c r="DM12" s="622"/>
      <c r="DN12" s="622"/>
      <c r="DO12" s="622"/>
      <c r="DP12" s="623"/>
      <c r="DQ12" s="627">
        <v>249330</v>
      </c>
      <c r="DR12" s="622"/>
      <c r="DS12" s="622"/>
      <c r="DT12" s="622"/>
      <c r="DU12" s="622"/>
      <c r="DV12" s="622"/>
      <c r="DW12" s="622"/>
      <c r="DX12" s="622"/>
      <c r="DY12" s="622"/>
      <c r="DZ12" s="622"/>
      <c r="EA12" s="622"/>
      <c r="EB12" s="622"/>
      <c r="EC12" s="658"/>
    </row>
    <row r="13" spans="2:143" ht="11.25" customHeight="1" x14ac:dyDescent="0.15">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1982653</v>
      </c>
      <c r="BH13" s="622"/>
      <c r="BI13" s="622"/>
      <c r="BJ13" s="622"/>
      <c r="BK13" s="622"/>
      <c r="BL13" s="622"/>
      <c r="BM13" s="622"/>
      <c r="BN13" s="623"/>
      <c r="BO13" s="659">
        <v>57.1</v>
      </c>
      <c r="BP13" s="659"/>
      <c r="BQ13" s="659"/>
      <c r="BR13" s="659"/>
      <c r="BS13" s="660">
        <v>130636</v>
      </c>
      <c r="BT13" s="660"/>
      <c r="BU13" s="660"/>
      <c r="BV13" s="660"/>
      <c r="BW13" s="660"/>
      <c r="BX13" s="660"/>
      <c r="BY13" s="660"/>
      <c r="BZ13" s="660"/>
      <c r="CA13" s="660"/>
      <c r="CB13" s="698"/>
      <c r="CD13" s="618" t="s">
        <v>244</v>
      </c>
      <c r="CE13" s="619"/>
      <c r="CF13" s="619"/>
      <c r="CG13" s="619"/>
      <c r="CH13" s="619"/>
      <c r="CI13" s="619"/>
      <c r="CJ13" s="619"/>
      <c r="CK13" s="619"/>
      <c r="CL13" s="619"/>
      <c r="CM13" s="619"/>
      <c r="CN13" s="619"/>
      <c r="CO13" s="619"/>
      <c r="CP13" s="619"/>
      <c r="CQ13" s="620"/>
      <c r="CR13" s="621">
        <v>765197</v>
      </c>
      <c r="CS13" s="622"/>
      <c r="CT13" s="622"/>
      <c r="CU13" s="622"/>
      <c r="CV13" s="622"/>
      <c r="CW13" s="622"/>
      <c r="CX13" s="622"/>
      <c r="CY13" s="623"/>
      <c r="CZ13" s="659">
        <v>5.2</v>
      </c>
      <c r="DA13" s="659"/>
      <c r="DB13" s="659"/>
      <c r="DC13" s="659"/>
      <c r="DD13" s="627">
        <v>266695</v>
      </c>
      <c r="DE13" s="622"/>
      <c r="DF13" s="622"/>
      <c r="DG13" s="622"/>
      <c r="DH13" s="622"/>
      <c r="DI13" s="622"/>
      <c r="DJ13" s="622"/>
      <c r="DK13" s="622"/>
      <c r="DL13" s="622"/>
      <c r="DM13" s="622"/>
      <c r="DN13" s="622"/>
      <c r="DO13" s="622"/>
      <c r="DP13" s="623"/>
      <c r="DQ13" s="627">
        <v>519570</v>
      </c>
      <c r="DR13" s="622"/>
      <c r="DS13" s="622"/>
      <c r="DT13" s="622"/>
      <c r="DU13" s="622"/>
      <c r="DV13" s="622"/>
      <c r="DW13" s="622"/>
      <c r="DX13" s="622"/>
      <c r="DY13" s="622"/>
      <c r="DZ13" s="622"/>
      <c r="EA13" s="622"/>
      <c r="EB13" s="622"/>
      <c r="EC13" s="658"/>
    </row>
    <row r="14" spans="2:143" ht="11.25" customHeight="1" x14ac:dyDescent="0.15">
      <c r="B14" s="618" t="s">
        <v>245</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106882</v>
      </c>
      <c r="BH14" s="622"/>
      <c r="BI14" s="622"/>
      <c r="BJ14" s="622"/>
      <c r="BK14" s="622"/>
      <c r="BL14" s="622"/>
      <c r="BM14" s="622"/>
      <c r="BN14" s="623"/>
      <c r="BO14" s="659">
        <v>3.1</v>
      </c>
      <c r="BP14" s="659"/>
      <c r="BQ14" s="659"/>
      <c r="BR14" s="659"/>
      <c r="BS14" s="660" t="s">
        <v>122</v>
      </c>
      <c r="BT14" s="660"/>
      <c r="BU14" s="660"/>
      <c r="BV14" s="660"/>
      <c r="BW14" s="660"/>
      <c r="BX14" s="660"/>
      <c r="BY14" s="660"/>
      <c r="BZ14" s="660"/>
      <c r="CA14" s="660"/>
      <c r="CB14" s="698"/>
      <c r="CD14" s="618" t="s">
        <v>247</v>
      </c>
      <c r="CE14" s="619"/>
      <c r="CF14" s="619"/>
      <c r="CG14" s="619"/>
      <c r="CH14" s="619"/>
      <c r="CI14" s="619"/>
      <c r="CJ14" s="619"/>
      <c r="CK14" s="619"/>
      <c r="CL14" s="619"/>
      <c r="CM14" s="619"/>
      <c r="CN14" s="619"/>
      <c r="CO14" s="619"/>
      <c r="CP14" s="619"/>
      <c r="CQ14" s="620"/>
      <c r="CR14" s="621">
        <v>456478</v>
      </c>
      <c r="CS14" s="622"/>
      <c r="CT14" s="622"/>
      <c r="CU14" s="622"/>
      <c r="CV14" s="622"/>
      <c r="CW14" s="622"/>
      <c r="CX14" s="622"/>
      <c r="CY14" s="623"/>
      <c r="CZ14" s="659">
        <v>3.1</v>
      </c>
      <c r="DA14" s="659"/>
      <c r="DB14" s="659"/>
      <c r="DC14" s="659"/>
      <c r="DD14" s="627">
        <v>99</v>
      </c>
      <c r="DE14" s="622"/>
      <c r="DF14" s="622"/>
      <c r="DG14" s="622"/>
      <c r="DH14" s="622"/>
      <c r="DI14" s="622"/>
      <c r="DJ14" s="622"/>
      <c r="DK14" s="622"/>
      <c r="DL14" s="622"/>
      <c r="DM14" s="622"/>
      <c r="DN14" s="622"/>
      <c r="DO14" s="622"/>
      <c r="DP14" s="623"/>
      <c r="DQ14" s="627">
        <v>454160</v>
      </c>
      <c r="DR14" s="622"/>
      <c r="DS14" s="622"/>
      <c r="DT14" s="622"/>
      <c r="DU14" s="622"/>
      <c r="DV14" s="622"/>
      <c r="DW14" s="622"/>
      <c r="DX14" s="622"/>
      <c r="DY14" s="622"/>
      <c r="DZ14" s="622"/>
      <c r="EA14" s="622"/>
      <c r="EB14" s="622"/>
      <c r="EC14" s="658"/>
    </row>
    <row r="15" spans="2:143" ht="11.25" customHeight="1" x14ac:dyDescent="0.15">
      <c r="B15" s="618" t="s">
        <v>248</v>
      </c>
      <c r="C15" s="619"/>
      <c r="D15" s="619"/>
      <c r="E15" s="619"/>
      <c r="F15" s="619"/>
      <c r="G15" s="619"/>
      <c r="H15" s="619"/>
      <c r="I15" s="619"/>
      <c r="J15" s="619"/>
      <c r="K15" s="619"/>
      <c r="L15" s="619"/>
      <c r="M15" s="619"/>
      <c r="N15" s="619"/>
      <c r="O15" s="619"/>
      <c r="P15" s="619"/>
      <c r="Q15" s="620"/>
      <c r="R15" s="621">
        <v>21028</v>
      </c>
      <c r="S15" s="622"/>
      <c r="T15" s="622"/>
      <c r="U15" s="622"/>
      <c r="V15" s="622"/>
      <c r="W15" s="622"/>
      <c r="X15" s="622"/>
      <c r="Y15" s="623"/>
      <c r="Z15" s="659">
        <v>0.1</v>
      </c>
      <c r="AA15" s="659"/>
      <c r="AB15" s="659"/>
      <c r="AC15" s="659"/>
      <c r="AD15" s="660">
        <v>21028</v>
      </c>
      <c r="AE15" s="660"/>
      <c r="AF15" s="660"/>
      <c r="AG15" s="660"/>
      <c r="AH15" s="660"/>
      <c r="AI15" s="660"/>
      <c r="AJ15" s="660"/>
      <c r="AK15" s="660"/>
      <c r="AL15" s="624">
        <v>0.3</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186174</v>
      </c>
      <c r="BH15" s="622"/>
      <c r="BI15" s="622"/>
      <c r="BJ15" s="622"/>
      <c r="BK15" s="622"/>
      <c r="BL15" s="622"/>
      <c r="BM15" s="622"/>
      <c r="BN15" s="623"/>
      <c r="BO15" s="659">
        <v>5.4</v>
      </c>
      <c r="BP15" s="659"/>
      <c r="BQ15" s="659"/>
      <c r="BR15" s="659"/>
      <c r="BS15" s="660" t="s">
        <v>122</v>
      </c>
      <c r="BT15" s="660"/>
      <c r="BU15" s="660"/>
      <c r="BV15" s="660"/>
      <c r="BW15" s="660"/>
      <c r="BX15" s="660"/>
      <c r="BY15" s="660"/>
      <c r="BZ15" s="660"/>
      <c r="CA15" s="660"/>
      <c r="CB15" s="698"/>
      <c r="CD15" s="618" t="s">
        <v>250</v>
      </c>
      <c r="CE15" s="619"/>
      <c r="CF15" s="619"/>
      <c r="CG15" s="619"/>
      <c r="CH15" s="619"/>
      <c r="CI15" s="619"/>
      <c r="CJ15" s="619"/>
      <c r="CK15" s="619"/>
      <c r="CL15" s="619"/>
      <c r="CM15" s="619"/>
      <c r="CN15" s="619"/>
      <c r="CO15" s="619"/>
      <c r="CP15" s="619"/>
      <c r="CQ15" s="620"/>
      <c r="CR15" s="621">
        <v>2053187</v>
      </c>
      <c r="CS15" s="622"/>
      <c r="CT15" s="622"/>
      <c r="CU15" s="622"/>
      <c r="CV15" s="622"/>
      <c r="CW15" s="622"/>
      <c r="CX15" s="622"/>
      <c r="CY15" s="623"/>
      <c r="CZ15" s="659">
        <v>13.9</v>
      </c>
      <c r="DA15" s="659"/>
      <c r="DB15" s="659"/>
      <c r="DC15" s="659"/>
      <c r="DD15" s="627">
        <v>605465</v>
      </c>
      <c r="DE15" s="622"/>
      <c r="DF15" s="622"/>
      <c r="DG15" s="622"/>
      <c r="DH15" s="622"/>
      <c r="DI15" s="622"/>
      <c r="DJ15" s="622"/>
      <c r="DK15" s="622"/>
      <c r="DL15" s="622"/>
      <c r="DM15" s="622"/>
      <c r="DN15" s="622"/>
      <c r="DO15" s="622"/>
      <c r="DP15" s="623"/>
      <c r="DQ15" s="627">
        <v>1474002</v>
      </c>
      <c r="DR15" s="622"/>
      <c r="DS15" s="622"/>
      <c r="DT15" s="622"/>
      <c r="DU15" s="622"/>
      <c r="DV15" s="622"/>
      <c r="DW15" s="622"/>
      <c r="DX15" s="622"/>
      <c r="DY15" s="622"/>
      <c r="DZ15" s="622"/>
      <c r="EA15" s="622"/>
      <c r="EB15" s="622"/>
      <c r="EC15" s="658"/>
    </row>
    <row r="16" spans="2:143" ht="11.25" customHeight="1" x14ac:dyDescent="0.15">
      <c r="B16" s="618" t="s">
        <v>251</v>
      </c>
      <c r="C16" s="619"/>
      <c r="D16" s="619"/>
      <c r="E16" s="619"/>
      <c r="F16" s="619"/>
      <c r="G16" s="619"/>
      <c r="H16" s="619"/>
      <c r="I16" s="619"/>
      <c r="J16" s="619"/>
      <c r="K16" s="619"/>
      <c r="L16" s="619"/>
      <c r="M16" s="619"/>
      <c r="N16" s="619"/>
      <c r="O16" s="619"/>
      <c r="P16" s="619"/>
      <c r="Q16" s="620"/>
      <c r="R16" s="621">
        <v>69994</v>
      </c>
      <c r="S16" s="622"/>
      <c r="T16" s="622"/>
      <c r="U16" s="622"/>
      <c r="V16" s="622"/>
      <c r="W16" s="622"/>
      <c r="X16" s="622"/>
      <c r="Y16" s="623"/>
      <c r="Z16" s="659">
        <v>0.5</v>
      </c>
      <c r="AA16" s="659"/>
      <c r="AB16" s="659"/>
      <c r="AC16" s="659"/>
      <c r="AD16" s="660">
        <v>69994</v>
      </c>
      <c r="AE16" s="660"/>
      <c r="AF16" s="660"/>
      <c r="AG16" s="660"/>
      <c r="AH16" s="660"/>
      <c r="AI16" s="660"/>
      <c r="AJ16" s="660"/>
      <c r="AK16" s="660"/>
      <c r="AL16" s="624">
        <v>0.9</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8"/>
      <c r="CD16" s="618" t="s">
        <v>253</v>
      </c>
      <c r="CE16" s="619"/>
      <c r="CF16" s="619"/>
      <c r="CG16" s="619"/>
      <c r="CH16" s="619"/>
      <c r="CI16" s="619"/>
      <c r="CJ16" s="619"/>
      <c r="CK16" s="619"/>
      <c r="CL16" s="619"/>
      <c r="CM16" s="619"/>
      <c r="CN16" s="619"/>
      <c r="CO16" s="619"/>
      <c r="CP16" s="619"/>
      <c r="CQ16" s="620"/>
      <c r="CR16" s="621">
        <v>16894</v>
      </c>
      <c r="CS16" s="622"/>
      <c r="CT16" s="622"/>
      <c r="CU16" s="622"/>
      <c r="CV16" s="622"/>
      <c r="CW16" s="622"/>
      <c r="CX16" s="622"/>
      <c r="CY16" s="623"/>
      <c r="CZ16" s="659">
        <v>0.1</v>
      </c>
      <c r="DA16" s="659"/>
      <c r="DB16" s="659"/>
      <c r="DC16" s="659"/>
      <c r="DD16" s="627" t="s">
        <v>122</v>
      </c>
      <c r="DE16" s="622"/>
      <c r="DF16" s="622"/>
      <c r="DG16" s="622"/>
      <c r="DH16" s="622"/>
      <c r="DI16" s="622"/>
      <c r="DJ16" s="622"/>
      <c r="DK16" s="622"/>
      <c r="DL16" s="622"/>
      <c r="DM16" s="622"/>
      <c r="DN16" s="622"/>
      <c r="DO16" s="622"/>
      <c r="DP16" s="623"/>
      <c r="DQ16" s="627">
        <v>3850</v>
      </c>
      <c r="DR16" s="622"/>
      <c r="DS16" s="622"/>
      <c r="DT16" s="622"/>
      <c r="DU16" s="622"/>
      <c r="DV16" s="622"/>
      <c r="DW16" s="622"/>
      <c r="DX16" s="622"/>
      <c r="DY16" s="622"/>
      <c r="DZ16" s="622"/>
      <c r="EA16" s="622"/>
      <c r="EB16" s="622"/>
      <c r="EC16" s="658"/>
    </row>
    <row r="17" spans="2:133" ht="11.25" customHeight="1" x14ac:dyDescent="0.15">
      <c r="B17" s="618" t="s">
        <v>254</v>
      </c>
      <c r="C17" s="619"/>
      <c r="D17" s="619"/>
      <c r="E17" s="619"/>
      <c r="F17" s="619"/>
      <c r="G17" s="619"/>
      <c r="H17" s="619"/>
      <c r="I17" s="619"/>
      <c r="J17" s="619"/>
      <c r="K17" s="619"/>
      <c r="L17" s="619"/>
      <c r="M17" s="619"/>
      <c r="N17" s="619"/>
      <c r="O17" s="619"/>
      <c r="P17" s="619"/>
      <c r="Q17" s="620"/>
      <c r="R17" s="621">
        <v>118568</v>
      </c>
      <c r="S17" s="622"/>
      <c r="T17" s="622"/>
      <c r="U17" s="622"/>
      <c r="V17" s="622"/>
      <c r="W17" s="622"/>
      <c r="X17" s="622"/>
      <c r="Y17" s="623"/>
      <c r="Z17" s="659">
        <v>0.8</v>
      </c>
      <c r="AA17" s="659"/>
      <c r="AB17" s="659"/>
      <c r="AC17" s="659"/>
      <c r="AD17" s="660">
        <v>118568</v>
      </c>
      <c r="AE17" s="660"/>
      <c r="AF17" s="660"/>
      <c r="AG17" s="660"/>
      <c r="AH17" s="660"/>
      <c r="AI17" s="660"/>
      <c r="AJ17" s="660"/>
      <c r="AK17" s="660"/>
      <c r="AL17" s="624">
        <v>1.6</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8"/>
      <c r="CD17" s="618" t="s">
        <v>256</v>
      </c>
      <c r="CE17" s="619"/>
      <c r="CF17" s="619"/>
      <c r="CG17" s="619"/>
      <c r="CH17" s="619"/>
      <c r="CI17" s="619"/>
      <c r="CJ17" s="619"/>
      <c r="CK17" s="619"/>
      <c r="CL17" s="619"/>
      <c r="CM17" s="619"/>
      <c r="CN17" s="619"/>
      <c r="CO17" s="619"/>
      <c r="CP17" s="619"/>
      <c r="CQ17" s="620"/>
      <c r="CR17" s="621">
        <v>1029260</v>
      </c>
      <c r="CS17" s="622"/>
      <c r="CT17" s="622"/>
      <c r="CU17" s="622"/>
      <c r="CV17" s="622"/>
      <c r="CW17" s="622"/>
      <c r="CX17" s="622"/>
      <c r="CY17" s="623"/>
      <c r="CZ17" s="659">
        <v>7</v>
      </c>
      <c r="DA17" s="659"/>
      <c r="DB17" s="659"/>
      <c r="DC17" s="659"/>
      <c r="DD17" s="627" t="s">
        <v>122</v>
      </c>
      <c r="DE17" s="622"/>
      <c r="DF17" s="622"/>
      <c r="DG17" s="622"/>
      <c r="DH17" s="622"/>
      <c r="DI17" s="622"/>
      <c r="DJ17" s="622"/>
      <c r="DK17" s="622"/>
      <c r="DL17" s="622"/>
      <c r="DM17" s="622"/>
      <c r="DN17" s="622"/>
      <c r="DO17" s="622"/>
      <c r="DP17" s="623"/>
      <c r="DQ17" s="627">
        <v>990729</v>
      </c>
      <c r="DR17" s="622"/>
      <c r="DS17" s="622"/>
      <c r="DT17" s="622"/>
      <c r="DU17" s="622"/>
      <c r="DV17" s="622"/>
      <c r="DW17" s="622"/>
      <c r="DX17" s="622"/>
      <c r="DY17" s="622"/>
      <c r="DZ17" s="622"/>
      <c r="EA17" s="622"/>
      <c r="EB17" s="622"/>
      <c r="EC17" s="658"/>
    </row>
    <row r="18" spans="2:133" ht="11.25" customHeight="1" x14ac:dyDescent="0.15">
      <c r="B18" s="618" t="s">
        <v>257</v>
      </c>
      <c r="C18" s="619"/>
      <c r="D18" s="619"/>
      <c r="E18" s="619"/>
      <c r="F18" s="619"/>
      <c r="G18" s="619"/>
      <c r="H18" s="619"/>
      <c r="I18" s="619"/>
      <c r="J18" s="619"/>
      <c r="K18" s="619"/>
      <c r="L18" s="619"/>
      <c r="M18" s="619"/>
      <c r="N18" s="619"/>
      <c r="O18" s="619"/>
      <c r="P18" s="619"/>
      <c r="Q18" s="620"/>
      <c r="R18" s="621">
        <v>19955</v>
      </c>
      <c r="S18" s="622"/>
      <c r="T18" s="622"/>
      <c r="U18" s="622"/>
      <c r="V18" s="622"/>
      <c r="W18" s="622"/>
      <c r="X18" s="622"/>
      <c r="Y18" s="623"/>
      <c r="Z18" s="659">
        <v>0.1</v>
      </c>
      <c r="AA18" s="659"/>
      <c r="AB18" s="659"/>
      <c r="AC18" s="659"/>
      <c r="AD18" s="660">
        <v>19955</v>
      </c>
      <c r="AE18" s="660"/>
      <c r="AF18" s="660"/>
      <c r="AG18" s="660"/>
      <c r="AH18" s="660"/>
      <c r="AI18" s="660"/>
      <c r="AJ18" s="660"/>
      <c r="AK18" s="660"/>
      <c r="AL18" s="624">
        <v>0.3</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8"/>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260</v>
      </c>
      <c r="C19" s="619"/>
      <c r="D19" s="619"/>
      <c r="E19" s="619"/>
      <c r="F19" s="619"/>
      <c r="G19" s="619"/>
      <c r="H19" s="619"/>
      <c r="I19" s="619"/>
      <c r="J19" s="619"/>
      <c r="K19" s="619"/>
      <c r="L19" s="619"/>
      <c r="M19" s="619"/>
      <c r="N19" s="619"/>
      <c r="O19" s="619"/>
      <c r="P19" s="619"/>
      <c r="Q19" s="620"/>
      <c r="R19" s="621">
        <v>94337</v>
      </c>
      <c r="S19" s="622"/>
      <c r="T19" s="622"/>
      <c r="U19" s="622"/>
      <c r="V19" s="622"/>
      <c r="W19" s="622"/>
      <c r="X19" s="622"/>
      <c r="Y19" s="623"/>
      <c r="Z19" s="659">
        <v>0.6</v>
      </c>
      <c r="AA19" s="659"/>
      <c r="AB19" s="659"/>
      <c r="AC19" s="659"/>
      <c r="AD19" s="660">
        <v>94337</v>
      </c>
      <c r="AE19" s="660"/>
      <c r="AF19" s="660"/>
      <c r="AG19" s="660"/>
      <c r="AH19" s="660"/>
      <c r="AI19" s="660"/>
      <c r="AJ19" s="660"/>
      <c r="AK19" s="660"/>
      <c r="AL19" s="624">
        <v>1.2</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698"/>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263</v>
      </c>
      <c r="C20" s="689"/>
      <c r="D20" s="689"/>
      <c r="E20" s="689"/>
      <c r="F20" s="689"/>
      <c r="G20" s="689"/>
      <c r="H20" s="689"/>
      <c r="I20" s="689"/>
      <c r="J20" s="689"/>
      <c r="K20" s="689"/>
      <c r="L20" s="689"/>
      <c r="M20" s="689"/>
      <c r="N20" s="689"/>
      <c r="O20" s="689"/>
      <c r="P20" s="689"/>
      <c r="Q20" s="690"/>
      <c r="R20" s="621">
        <v>4276</v>
      </c>
      <c r="S20" s="622"/>
      <c r="T20" s="622"/>
      <c r="U20" s="622"/>
      <c r="V20" s="622"/>
      <c r="W20" s="622"/>
      <c r="X20" s="622"/>
      <c r="Y20" s="623"/>
      <c r="Z20" s="659">
        <v>0</v>
      </c>
      <c r="AA20" s="659"/>
      <c r="AB20" s="659"/>
      <c r="AC20" s="659"/>
      <c r="AD20" s="660">
        <v>4276</v>
      </c>
      <c r="AE20" s="660"/>
      <c r="AF20" s="660"/>
      <c r="AG20" s="660"/>
      <c r="AH20" s="660"/>
      <c r="AI20" s="660"/>
      <c r="AJ20" s="660"/>
      <c r="AK20" s="660"/>
      <c r="AL20" s="624">
        <v>0.1</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698"/>
      <c r="CD20" s="618" t="s">
        <v>265</v>
      </c>
      <c r="CE20" s="619"/>
      <c r="CF20" s="619"/>
      <c r="CG20" s="619"/>
      <c r="CH20" s="619"/>
      <c r="CI20" s="619"/>
      <c r="CJ20" s="619"/>
      <c r="CK20" s="619"/>
      <c r="CL20" s="619"/>
      <c r="CM20" s="619"/>
      <c r="CN20" s="619"/>
      <c r="CO20" s="619"/>
      <c r="CP20" s="619"/>
      <c r="CQ20" s="620"/>
      <c r="CR20" s="621">
        <v>14741778</v>
      </c>
      <c r="CS20" s="622"/>
      <c r="CT20" s="622"/>
      <c r="CU20" s="622"/>
      <c r="CV20" s="622"/>
      <c r="CW20" s="622"/>
      <c r="CX20" s="622"/>
      <c r="CY20" s="623"/>
      <c r="CZ20" s="659">
        <v>100</v>
      </c>
      <c r="DA20" s="659"/>
      <c r="DB20" s="659"/>
      <c r="DC20" s="659"/>
      <c r="DD20" s="627">
        <v>1316278</v>
      </c>
      <c r="DE20" s="622"/>
      <c r="DF20" s="622"/>
      <c r="DG20" s="622"/>
      <c r="DH20" s="622"/>
      <c r="DI20" s="622"/>
      <c r="DJ20" s="622"/>
      <c r="DK20" s="622"/>
      <c r="DL20" s="622"/>
      <c r="DM20" s="622"/>
      <c r="DN20" s="622"/>
      <c r="DO20" s="622"/>
      <c r="DP20" s="623"/>
      <c r="DQ20" s="627">
        <v>9675890</v>
      </c>
      <c r="DR20" s="622"/>
      <c r="DS20" s="622"/>
      <c r="DT20" s="622"/>
      <c r="DU20" s="622"/>
      <c r="DV20" s="622"/>
      <c r="DW20" s="622"/>
      <c r="DX20" s="622"/>
      <c r="DY20" s="622"/>
      <c r="DZ20" s="622"/>
      <c r="EA20" s="622"/>
      <c r="EB20" s="622"/>
      <c r="EC20" s="658"/>
    </row>
    <row r="21" spans="2:133" ht="11.25" customHeight="1" x14ac:dyDescent="0.15">
      <c r="B21" s="618" t="s">
        <v>266</v>
      </c>
      <c r="C21" s="619"/>
      <c r="D21" s="619"/>
      <c r="E21" s="619"/>
      <c r="F21" s="619"/>
      <c r="G21" s="619"/>
      <c r="H21" s="619"/>
      <c r="I21" s="619"/>
      <c r="J21" s="619"/>
      <c r="K21" s="619"/>
      <c r="L21" s="619"/>
      <c r="M21" s="619"/>
      <c r="N21" s="619"/>
      <c r="O21" s="619"/>
      <c r="P21" s="619"/>
      <c r="Q21" s="620"/>
      <c r="R21" s="621">
        <v>3784964</v>
      </c>
      <c r="S21" s="622"/>
      <c r="T21" s="622"/>
      <c r="U21" s="622"/>
      <c r="V21" s="622"/>
      <c r="W21" s="622"/>
      <c r="X21" s="622"/>
      <c r="Y21" s="623"/>
      <c r="Z21" s="659">
        <v>24.7</v>
      </c>
      <c r="AA21" s="659"/>
      <c r="AB21" s="659"/>
      <c r="AC21" s="659"/>
      <c r="AD21" s="660">
        <v>3117218</v>
      </c>
      <c r="AE21" s="660"/>
      <c r="AF21" s="660"/>
      <c r="AG21" s="660"/>
      <c r="AH21" s="660"/>
      <c r="AI21" s="660"/>
      <c r="AJ21" s="660"/>
      <c r="AK21" s="660"/>
      <c r="AL21" s="624">
        <v>40.799999999999997</v>
      </c>
      <c r="AM21" s="625"/>
      <c r="AN21" s="625"/>
      <c r="AO21" s="661"/>
      <c r="AP21" s="618" t="s">
        <v>267</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268</v>
      </c>
      <c r="C22" s="619"/>
      <c r="D22" s="619"/>
      <c r="E22" s="619"/>
      <c r="F22" s="619"/>
      <c r="G22" s="619"/>
      <c r="H22" s="619"/>
      <c r="I22" s="619"/>
      <c r="J22" s="619"/>
      <c r="K22" s="619"/>
      <c r="L22" s="619"/>
      <c r="M22" s="619"/>
      <c r="N22" s="619"/>
      <c r="O22" s="619"/>
      <c r="P22" s="619"/>
      <c r="Q22" s="620"/>
      <c r="R22" s="621">
        <v>3117218</v>
      </c>
      <c r="S22" s="622"/>
      <c r="T22" s="622"/>
      <c r="U22" s="622"/>
      <c r="V22" s="622"/>
      <c r="W22" s="622"/>
      <c r="X22" s="622"/>
      <c r="Y22" s="623"/>
      <c r="Z22" s="659">
        <v>20.399999999999999</v>
      </c>
      <c r="AA22" s="659"/>
      <c r="AB22" s="659"/>
      <c r="AC22" s="659"/>
      <c r="AD22" s="660">
        <v>3117218</v>
      </c>
      <c r="AE22" s="660"/>
      <c r="AF22" s="660"/>
      <c r="AG22" s="660"/>
      <c r="AH22" s="660"/>
      <c r="AI22" s="660"/>
      <c r="AJ22" s="660"/>
      <c r="AK22" s="660"/>
      <c r="AL22" s="624">
        <v>40.799999999999997</v>
      </c>
      <c r="AM22" s="625"/>
      <c r="AN22" s="625"/>
      <c r="AO22" s="661"/>
      <c r="AP22" s="618" t="s">
        <v>269</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8"/>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271</v>
      </c>
      <c r="C23" s="619"/>
      <c r="D23" s="619"/>
      <c r="E23" s="619"/>
      <c r="F23" s="619"/>
      <c r="G23" s="619"/>
      <c r="H23" s="619"/>
      <c r="I23" s="619"/>
      <c r="J23" s="619"/>
      <c r="K23" s="619"/>
      <c r="L23" s="619"/>
      <c r="M23" s="619"/>
      <c r="N23" s="619"/>
      <c r="O23" s="619"/>
      <c r="P23" s="619"/>
      <c r="Q23" s="620"/>
      <c r="R23" s="621">
        <v>667746</v>
      </c>
      <c r="S23" s="622"/>
      <c r="T23" s="622"/>
      <c r="U23" s="622"/>
      <c r="V23" s="622"/>
      <c r="W23" s="622"/>
      <c r="X23" s="622"/>
      <c r="Y23" s="623"/>
      <c r="Z23" s="659">
        <v>4.4000000000000004</v>
      </c>
      <c r="AA23" s="659"/>
      <c r="AB23" s="659"/>
      <c r="AC23" s="659"/>
      <c r="AD23" s="660" t="s">
        <v>122</v>
      </c>
      <c r="AE23" s="660"/>
      <c r="AF23" s="660"/>
      <c r="AG23" s="660"/>
      <c r="AH23" s="660"/>
      <c r="AI23" s="660"/>
      <c r="AJ23" s="660"/>
      <c r="AK23" s="660"/>
      <c r="AL23" s="624" t="s">
        <v>122</v>
      </c>
      <c r="AM23" s="625"/>
      <c r="AN23" s="625"/>
      <c r="AO23" s="661"/>
      <c r="AP23" s="618" t="s">
        <v>272</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8"/>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x14ac:dyDescent="0.15">
      <c r="B24" s="618" t="s">
        <v>278</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279</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8"/>
      <c r="CD24" s="679" t="s">
        <v>280</v>
      </c>
      <c r="CE24" s="680"/>
      <c r="CF24" s="680"/>
      <c r="CG24" s="680"/>
      <c r="CH24" s="680"/>
      <c r="CI24" s="680"/>
      <c r="CJ24" s="680"/>
      <c r="CK24" s="680"/>
      <c r="CL24" s="680"/>
      <c r="CM24" s="680"/>
      <c r="CN24" s="680"/>
      <c r="CO24" s="680"/>
      <c r="CP24" s="680"/>
      <c r="CQ24" s="681"/>
      <c r="CR24" s="676">
        <v>7134358</v>
      </c>
      <c r="CS24" s="677"/>
      <c r="CT24" s="677"/>
      <c r="CU24" s="677"/>
      <c r="CV24" s="677"/>
      <c r="CW24" s="677"/>
      <c r="CX24" s="677"/>
      <c r="CY24" s="702"/>
      <c r="CZ24" s="703">
        <v>48.4</v>
      </c>
      <c r="DA24" s="685"/>
      <c r="DB24" s="685"/>
      <c r="DC24" s="705"/>
      <c r="DD24" s="701">
        <v>4343797</v>
      </c>
      <c r="DE24" s="677"/>
      <c r="DF24" s="677"/>
      <c r="DG24" s="677"/>
      <c r="DH24" s="677"/>
      <c r="DI24" s="677"/>
      <c r="DJ24" s="677"/>
      <c r="DK24" s="702"/>
      <c r="DL24" s="701">
        <v>3971576</v>
      </c>
      <c r="DM24" s="677"/>
      <c r="DN24" s="677"/>
      <c r="DO24" s="677"/>
      <c r="DP24" s="677"/>
      <c r="DQ24" s="677"/>
      <c r="DR24" s="677"/>
      <c r="DS24" s="677"/>
      <c r="DT24" s="677"/>
      <c r="DU24" s="677"/>
      <c r="DV24" s="702"/>
      <c r="DW24" s="703">
        <v>51.8</v>
      </c>
      <c r="DX24" s="685"/>
      <c r="DY24" s="685"/>
      <c r="DZ24" s="685"/>
      <c r="EA24" s="685"/>
      <c r="EB24" s="685"/>
      <c r="EC24" s="704"/>
    </row>
    <row r="25" spans="2:133" ht="11.25" customHeight="1" x14ac:dyDescent="0.15">
      <c r="B25" s="618" t="s">
        <v>281</v>
      </c>
      <c r="C25" s="619"/>
      <c r="D25" s="619"/>
      <c r="E25" s="619"/>
      <c r="F25" s="619"/>
      <c r="G25" s="619"/>
      <c r="H25" s="619"/>
      <c r="I25" s="619"/>
      <c r="J25" s="619"/>
      <c r="K25" s="619"/>
      <c r="L25" s="619"/>
      <c r="M25" s="619"/>
      <c r="N25" s="619"/>
      <c r="O25" s="619"/>
      <c r="P25" s="619"/>
      <c r="Q25" s="620"/>
      <c r="R25" s="621">
        <v>8266433</v>
      </c>
      <c r="S25" s="622"/>
      <c r="T25" s="622"/>
      <c r="U25" s="622"/>
      <c r="V25" s="622"/>
      <c r="W25" s="622"/>
      <c r="X25" s="622"/>
      <c r="Y25" s="623"/>
      <c r="Z25" s="659">
        <v>54</v>
      </c>
      <c r="AA25" s="659"/>
      <c r="AB25" s="659"/>
      <c r="AC25" s="659"/>
      <c r="AD25" s="660">
        <v>7598687</v>
      </c>
      <c r="AE25" s="660"/>
      <c r="AF25" s="660"/>
      <c r="AG25" s="660"/>
      <c r="AH25" s="660"/>
      <c r="AI25" s="660"/>
      <c r="AJ25" s="660"/>
      <c r="AK25" s="660"/>
      <c r="AL25" s="624">
        <v>99.4</v>
      </c>
      <c r="AM25" s="625"/>
      <c r="AN25" s="625"/>
      <c r="AO25" s="661"/>
      <c r="AP25" s="618" t="s">
        <v>282</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8"/>
      <c r="CD25" s="618" t="s">
        <v>283</v>
      </c>
      <c r="CE25" s="619"/>
      <c r="CF25" s="619"/>
      <c r="CG25" s="619"/>
      <c r="CH25" s="619"/>
      <c r="CI25" s="619"/>
      <c r="CJ25" s="619"/>
      <c r="CK25" s="619"/>
      <c r="CL25" s="619"/>
      <c r="CM25" s="619"/>
      <c r="CN25" s="619"/>
      <c r="CO25" s="619"/>
      <c r="CP25" s="619"/>
      <c r="CQ25" s="620"/>
      <c r="CR25" s="621">
        <v>2420337</v>
      </c>
      <c r="CS25" s="634"/>
      <c r="CT25" s="634"/>
      <c r="CU25" s="634"/>
      <c r="CV25" s="634"/>
      <c r="CW25" s="634"/>
      <c r="CX25" s="634"/>
      <c r="CY25" s="635"/>
      <c r="CZ25" s="624">
        <v>16.399999999999999</v>
      </c>
      <c r="DA25" s="636"/>
      <c r="DB25" s="636"/>
      <c r="DC25" s="637"/>
      <c r="DD25" s="627">
        <v>2035272</v>
      </c>
      <c r="DE25" s="634"/>
      <c r="DF25" s="634"/>
      <c r="DG25" s="634"/>
      <c r="DH25" s="634"/>
      <c r="DI25" s="634"/>
      <c r="DJ25" s="634"/>
      <c r="DK25" s="635"/>
      <c r="DL25" s="627">
        <v>2009481</v>
      </c>
      <c r="DM25" s="634"/>
      <c r="DN25" s="634"/>
      <c r="DO25" s="634"/>
      <c r="DP25" s="634"/>
      <c r="DQ25" s="634"/>
      <c r="DR25" s="634"/>
      <c r="DS25" s="634"/>
      <c r="DT25" s="634"/>
      <c r="DU25" s="634"/>
      <c r="DV25" s="635"/>
      <c r="DW25" s="624">
        <v>26.2</v>
      </c>
      <c r="DX25" s="636"/>
      <c r="DY25" s="636"/>
      <c r="DZ25" s="636"/>
      <c r="EA25" s="636"/>
      <c r="EB25" s="636"/>
      <c r="EC25" s="648"/>
    </row>
    <row r="26" spans="2:133" ht="11.25" customHeight="1" x14ac:dyDescent="0.15">
      <c r="B26" s="618" t="s">
        <v>284</v>
      </c>
      <c r="C26" s="619"/>
      <c r="D26" s="619"/>
      <c r="E26" s="619"/>
      <c r="F26" s="619"/>
      <c r="G26" s="619"/>
      <c r="H26" s="619"/>
      <c r="I26" s="619"/>
      <c r="J26" s="619"/>
      <c r="K26" s="619"/>
      <c r="L26" s="619"/>
      <c r="M26" s="619"/>
      <c r="N26" s="619"/>
      <c r="O26" s="619"/>
      <c r="P26" s="619"/>
      <c r="Q26" s="620"/>
      <c r="R26" s="621">
        <v>2509</v>
      </c>
      <c r="S26" s="622"/>
      <c r="T26" s="622"/>
      <c r="U26" s="622"/>
      <c r="V26" s="622"/>
      <c r="W26" s="622"/>
      <c r="X26" s="622"/>
      <c r="Y26" s="623"/>
      <c r="Z26" s="659">
        <v>0</v>
      </c>
      <c r="AA26" s="659"/>
      <c r="AB26" s="659"/>
      <c r="AC26" s="659"/>
      <c r="AD26" s="660">
        <v>2509</v>
      </c>
      <c r="AE26" s="660"/>
      <c r="AF26" s="660"/>
      <c r="AG26" s="660"/>
      <c r="AH26" s="660"/>
      <c r="AI26" s="660"/>
      <c r="AJ26" s="660"/>
      <c r="AK26" s="660"/>
      <c r="AL26" s="624">
        <v>0</v>
      </c>
      <c r="AM26" s="625"/>
      <c r="AN26" s="625"/>
      <c r="AO26" s="661"/>
      <c r="AP26" s="618" t="s">
        <v>285</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8"/>
      <c r="CD26" s="618" t="s">
        <v>286</v>
      </c>
      <c r="CE26" s="619"/>
      <c r="CF26" s="619"/>
      <c r="CG26" s="619"/>
      <c r="CH26" s="619"/>
      <c r="CI26" s="619"/>
      <c r="CJ26" s="619"/>
      <c r="CK26" s="619"/>
      <c r="CL26" s="619"/>
      <c r="CM26" s="619"/>
      <c r="CN26" s="619"/>
      <c r="CO26" s="619"/>
      <c r="CP26" s="619"/>
      <c r="CQ26" s="620"/>
      <c r="CR26" s="621">
        <v>1267857</v>
      </c>
      <c r="CS26" s="622"/>
      <c r="CT26" s="622"/>
      <c r="CU26" s="622"/>
      <c r="CV26" s="622"/>
      <c r="CW26" s="622"/>
      <c r="CX26" s="622"/>
      <c r="CY26" s="623"/>
      <c r="CZ26" s="624">
        <v>8.6</v>
      </c>
      <c r="DA26" s="636"/>
      <c r="DB26" s="636"/>
      <c r="DC26" s="637"/>
      <c r="DD26" s="627">
        <v>1132566</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287</v>
      </c>
      <c r="C27" s="619"/>
      <c r="D27" s="619"/>
      <c r="E27" s="619"/>
      <c r="F27" s="619"/>
      <c r="G27" s="619"/>
      <c r="H27" s="619"/>
      <c r="I27" s="619"/>
      <c r="J27" s="619"/>
      <c r="K27" s="619"/>
      <c r="L27" s="619"/>
      <c r="M27" s="619"/>
      <c r="N27" s="619"/>
      <c r="O27" s="619"/>
      <c r="P27" s="619"/>
      <c r="Q27" s="620"/>
      <c r="R27" s="621">
        <v>75535</v>
      </c>
      <c r="S27" s="622"/>
      <c r="T27" s="622"/>
      <c r="U27" s="622"/>
      <c r="V27" s="622"/>
      <c r="W27" s="622"/>
      <c r="X27" s="622"/>
      <c r="Y27" s="623"/>
      <c r="Z27" s="659">
        <v>0.5</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3469996</v>
      </c>
      <c r="BH27" s="622"/>
      <c r="BI27" s="622"/>
      <c r="BJ27" s="622"/>
      <c r="BK27" s="622"/>
      <c r="BL27" s="622"/>
      <c r="BM27" s="622"/>
      <c r="BN27" s="623"/>
      <c r="BO27" s="659">
        <v>100</v>
      </c>
      <c r="BP27" s="659"/>
      <c r="BQ27" s="659"/>
      <c r="BR27" s="659"/>
      <c r="BS27" s="660">
        <v>193852</v>
      </c>
      <c r="BT27" s="660"/>
      <c r="BU27" s="660"/>
      <c r="BV27" s="660"/>
      <c r="BW27" s="660"/>
      <c r="BX27" s="660"/>
      <c r="BY27" s="660"/>
      <c r="BZ27" s="660"/>
      <c r="CA27" s="660"/>
      <c r="CB27" s="698"/>
      <c r="CD27" s="618" t="s">
        <v>289</v>
      </c>
      <c r="CE27" s="619"/>
      <c r="CF27" s="619"/>
      <c r="CG27" s="619"/>
      <c r="CH27" s="619"/>
      <c r="CI27" s="619"/>
      <c r="CJ27" s="619"/>
      <c r="CK27" s="619"/>
      <c r="CL27" s="619"/>
      <c r="CM27" s="619"/>
      <c r="CN27" s="619"/>
      <c r="CO27" s="619"/>
      <c r="CP27" s="619"/>
      <c r="CQ27" s="620"/>
      <c r="CR27" s="621">
        <v>3684761</v>
      </c>
      <c r="CS27" s="634"/>
      <c r="CT27" s="634"/>
      <c r="CU27" s="634"/>
      <c r="CV27" s="634"/>
      <c r="CW27" s="634"/>
      <c r="CX27" s="634"/>
      <c r="CY27" s="635"/>
      <c r="CZ27" s="624">
        <v>25</v>
      </c>
      <c r="DA27" s="636"/>
      <c r="DB27" s="636"/>
      <c r="DC27" s="637"/>
      <c r="DD27" s="627">
        <v>1317796</v>
      </c>
      <c r="DE27" s="634"/>
      <c r="DF27" s="634"/>
      <c r="DG27" s="634"/>
      <c r="DH27" s="634"/>
      <c r="DI27" s="634"/>
      <c r="DJ27" s="634"/>
      <c r="DK27" s="635"/>
      <c r="DL27" s="627">
        <v>971366</v>
      </c>
      <c r="DM27" s="634"/>
      <c r="DN27" s="634"/>
      <c r="DO27" s="634"/>
      <c r="DP27" s="634"/>
      <c r="DQ27" s="634"/>
      <c r="DR27" s="634"/>
      <c r="DS27" s="634"/>
      <c r="DT27" s="634"/>
      <c r="DU27" s="634"/>
      <c r="DV27" s="635"/>
      <c r="DW27" s="624">
        <v>12.7</v>
      </c>
      <c r="DX27" s="636"/>
      <c r="DY27" s="636"/>
      <c r="DZ27" s="636"/>
      <c r="EA27" s="636"/>
      <c r="EB27" s="636"/>
      <c r="EC27" s="648"/>
    </row>
    <row r="28" spans="2:133" ht="11.25" customHeight="1" x14ac:dyDescent="0.15">
      <c r="B28" s="618" t="s">
        <v>290</v>
      </c>
      <c r="C28" s="619"/>
      <c r="D28" s="619"/>
      <c r="E28" s="619"/>
      <c r="F28" s="619"/>
      <c r="G28" s="619"/>
      <c r="H28" s="619"/>
      <c r="I28" s="619"/>
      <c r="J28" s="619"/>
      <c r="K28" s="619"/>
      <c r="L28" s="619"/>
      <c r="M28" s="619"/>
      <c r="N28" s="619"/>
      <c r="O28" s="619"/>
      <c r="P28" s="619"/>
      <c r="Q28" s="620"/>
      <c r="R28" s="621">
        <v>155904</v>
      </c>
      <c r="S28" s="622"/>
      <c r="T28" s="622"/>
      <c r="U28" s="622"/>
      <c r="V28" s="622"/>
      <c r="W28" s="622"/>
      <c r="X28" s="622"/>
      <c r="Y28" s="623"/>
      <c r="Z28" s="659">
        <v>1</v>
      </c>
      <c r="AA28" s="659"/>
      <c r="AB28" s="659"/>
      <c r="AC28" s="659"/>
      <c r="AD28" s="660">
        <v>5422</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1029260</v>
      </c>
      <c r="CS28" s="622"/>
      <c r="CT28" s="622"/>
      <c r="CU28" s="622"/>
      <c r="CV28" s="622"/>
      <c r="CW28" s="622"/>
      <c r="CX28" s="622"/>
      <c r="CY28" s="623"/>
      <c r="CZ28" s="624">
        <v>7</v>
      </c>
      <c r="DA28" s="636"/>
      <c r="DB28" s="636"/>
      <c r="DC28" s="637"/>
      <c r="DD28" s="627">
        <v>990729</v>
      </c>
      <c r="DE28" s="622"/>
      <c r="DF28" s="622"/>
      <c r="DG28" s="622"/>
      <c r="DH28" s="622"/>
      <c r="DI28" s="622"/>
      <c r="DJ28" s="622"/>
      <c r="DK28" s="623"/>
      <c r="DL28" s="627">
        <v>990729</v>
      </c>
      <c r="DM28" s="622"/>
      <c r="DN28" s="622"/>
      <c r="DO28" s="622"/>
      <c r="DP28" s="622"/>
      <c r="DQ28" s="622"/>
      <c r="DR28" s="622"/>
      <c r="DS28" s="622"/>
      <c r="DT28" s="622"/>
      <c r="DU28" s="622"/>
      <c r="DV28" s="623"/>
      <c r="DW28" s="624">
        <v>12.9</v>
      </c>
      <c r="DX28" s="636"/>
      <c r="DY28" s="636"/>
      <c r="DZ28" s="636"/>
      <c r="EA28" s="636"/>
      <c r="EB28" s="636"/>
      <c r="EC28" s="648"/>
    </row>
    <row r="29" spans="2:133" ht="11.25" customHeight="1" x14ac:dyDescent="0.15">
      <c r="B29" s="618" t="s">
        <v>292</v>
      </c>
      <c r="C29" s="619"/>
      <c r="D29" s="619"/>
      <c r="E29" s="619"/>
      <c r="F29" s="619"/>
      <c r="G29" s="619"/>
      <c r="H29" s="619"/>
      <c r="I29" s="619"/>
      <c r="J29" s="619"/>
      <c r="K29" s="619"/>
      <c r="L29" s="619"/>
      <c r="M29" s="619"/>
      <c r="N29" s="619"/>
      <c r="O29" s="619"/>
      <c r="P29" s="619"/>
      <c r="Q29" s="620"/>
      <c r="R29" s="621">
        <v>13448</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293</v>
      </c>
      <c r="CE29" s="641"/>
      <c r="CF29" s="618" t="s">
        <v>66</v>
      </c>
      <c r="CG29" s="619"/>
      <c r="CH29" s="619"/>
      <c r="CI29" s="619"/>
      <c r="CJ29" s="619"/>
      <c r="CK29" s="619"/>
      <c r="CL29" s="619"/>
      <c r="CM29" s="619"/>
      <c r="CN29" s="619"/>
      <c r="CO29" s="619"/>
      <c r="CP29" s="619"/>
      <c r="CQ29" s="620"/>
      <c r="CR29" s="621">
        <v>1029260</v>
      </c>
      <c r="CS29" s="634"/>
      <c r="CT29" s="634"/>
      <c r="CU29" s="634"/>
      <c r="CV29" s="634"/>
      <c r="CW29" s="634"/>
      <c r="CX29" s="634"/>
      <c r="CY29" s="635"/>
      <c r="CZ29" s="624">
        <v>7</v>
      </c>
      <c r="DA29" s="636"/>
      <c r="DB29" s="636"/>
      <c r="DC29" s="637"/>
      <c r="DD29" s="627">
        <v>990729</v>
      </c>
      <c r="DE29" s="634"/>
      <c r="DF29" s="634"/>
      <c r="DG29" s="634"/>
      <c r="DH29" s="634"/>
      <c r="DI29" s="634"/>
      <c r="DJ29" s="634"/>
      <c r="DK29" s="635"/>
      <c r="DL29" s="627">
        <v>990729</v>
      </c>
      <c r="DM29" s="634"/>
      <c r="DN29" s="634"/>
      <c r="DO29" s="634"/>
      <c r="DP29" s="634"/>
      <c r="DQ29" s="634"/>
      <c r="DR29" s="634"/>
      <c r="DS29" s="634"/>
      <c r="DT29" s="634"/>
      <c r="DU29" s="634"/>
      <c r="DV29" s="635"/>
      <c r="DW29" s="624">
        <v>12.9</v>
      </c>
      <c r="DX29" s="636"/>
      <c r="DY29" s="636"/>
      <c r="DZ29" s="636"/>
      <c r="EA29" s="636"/>
      <c r="EB29" s="636"/>
      <c r="EC29" s="648"/>
    </row>
    <row r="30" spans="2:133" ht="11.25" customHeight="1" x14ac:dyDescent="0.15">
      <c r="B30" s="618" t="s">
        <v>294</v>
      </c>
      <c r="C30" s="619"/>
      <c r="D30" s="619"/>
      <c r="E30" s="619"/>
      <c r="F30" s="619"/>
      <c r="G30" s="619"/>
      <c r="H30" s="619"/>
      <c r="I30" s="619"/>
      <c r="J30" s="619"/>
      <c r="K30" s="619"/>
      <c r="L30" s="619"/>
      <c r="M30" s="619"/>
      <c r="N30" s="619"/>
      <c r="O30" s="619"/>
      <c r="P30" s="619"/>
      <c r="Q30" s="620"/>
      <c r="R30" s="621">
        <v>2805087</v>
      </c>
      <c r="S30" s="622"/>
      <c r="T30" s="622"/>
      <c r="U30" s="622"/>
      <c r="V30" s="622"/>
      <c r="W30" s="622"/>
      <c r="X30" s="622"/>
      <c r="Y30" s="623"/>
      <c r="Z30" s="659">
        <v>18.3</v>
      </c>
      <c r="AA30" s="659"/>
      <c r="AB30" s="659"/>
      <c r="AC30" s="659"/>
      <c r="AD30" s="660" t="s">
        <v>122</v>
      </c>
      <c r="AE30" s="660"/>
      <c r="AF30" s="660"/>
      <c r="AG30" s="660"/>
      <c r="AH30" s="660"/>
      <c r="AI30" s="660"/>
      <c r="AJ30" s="660"/>
      <c r="AK30" s="660"/>
      <c r="AL30" s="624" t="s">
        <v>122</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6"/>
      <c r="BI30" s="696"/>
      <c r="BJ30" s="696"/>
      <c r="BK30" s="696"/>
      <c r="BL30" s="696"/>
      <c r="BM30" s="696"/>
      <c r="BN30" s="696"/>
      <c r="BO30" s="696"/>
      <c r="BP30" s="696"/>
      <c r="BQ30" s="697"/>
      <c r="BR30" s="673" t="s">
        <v>296</v>
      </c>
      <c r="BS30" s="696"/>
      <c r="BT30" s="696"/>
      <c r="BU30" s="696"/>
      <c r="BV30" s="696"/>
      <c r="BW30" s="696"/>
      <c r="BX30" s="696"/>
      <c r="BY30" s="696"/>
      <c r="BZ30" s="696"/>
      <c r="CA30" s="696"/>
      <c r="CB30" s="697"/>
      <c r="CD30" s="642"/>
      <c r="CE30" s="643"/>
      <c r="CF30" s="618" t="s">
        <v>297</v>
      </c>
      <c r="CG30" s="619"/>
      <c r="CH30" s="619"/>
      <c r="CI30" s="619"/>
      <c r="CJ30" s="619"/>
      <c r="CK30" s="619"/>
      <c r="CL30" s="619"/>
      <c r="CM30" s="619"/>
      <c r="CN30" s="619"/>
      <c r="CO30" s="619"/>
      <c r="CP30" s="619"/>
      <c r="CQ30" s="620"/>
      <c r="CR30" s="621">
        <v>997537</v>
      </c>
      <c r="CS30" s="622"/>
      <c r="CT30" s="622"/>
      <c r="CU30" s="622"/>
      <c r="CV30" s="622"/>
      <c r="CW30" s="622"/>
      <c r="CX30" s="622"/>
      <c r="CY30" s="623"/>
      <c r="CZ30" s="624">
        <v>6.8</v>
      </c>
      <c r="DA30" s="636"/>
      <c r="DB30" s="636"/>
      <c r="DC30" s="637"/>
      <c r="DD30" s="627">
        <v>959007</v>
      </c>
      <c r="DE30" s="622"/>
      <c r="DF30" s="622"/>
      <c r="DG30" s="622"/>
      <c r="DH30" s="622"/>
      <c r="DI30" s="622"/>
      <c r="DJ30" s="622"/>
      <c r="DK30" s="623"/>
      <c r="DL30" s="627">
        <v>959007</v>
      </c>
      <c r="DM30" s="622"/>
      <c r="DN30" s="622"/>
      <c r="DO30" s="622"/>
      <c r="DP30" s="622"/>
      <c r="DQ30" s="622"/>
      <c r="DR30" s="622"/>
      <c r="DS30" s="622"/>
      <c r="DT30" s="622"/>
      <c r="DU30" s="622"/>
      <c r="DV30" s="623"/>
      <c r="DW30" s="624">
        <v>12.5</v>
      </c>
      <c r="DX30" s="636"/>
      <c r="DY30" s="636"/>
      <c r="DZ30" s="636"/>
      <c r="EA30" s="636"/>
      <c r="EB30" s="636"/>
      <c r="EC30" s="648"/>
    </row>
    <row r="31" spans="2:133" ht="11.25" customHeight="1" x14ac:dyDescent="0.15">
      <c r="B31" s="688" t="s">
        <v>298</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299</v>
      </c>
      <c r="AQ31" s="692"/>
      <c r="AR31" s="692"/>
      <c r="AS31" s="692"/>
      <c r="AT31" s="693" t="s">
        <v>300</v>
      </c>
      <c r="AU31" s="206"/>
      <c r="AV31" s="206"/>
      <c r="AW31" s="206"/>
      <c r="AX31" s="679" t="s">
        <v>178</v>
      </c>
      <c r="AY31" s="680"/>
      <c r="AZ31" s="680"/>
      <c r="BA31" s="680"/>
      <c r="BB31" s="680"/>
      <c r="BC31" s="680"/>
      <c r="BD31" s="680"/>
      <c r="BE31" s="680"/>
      <c r="BF31" s="681"/>
      <c r="BG31" s="683">
        <v>98.7</v>
      </c>
      <c r="BH31" s="684"/>
      <c r="BI31" s="684"/>
      <c r="BJ31" s="684"/>
      <c r="BK31" s="684"/>
      <c r="BL31" s="684"/>
      <c r="BM31" s="685">
        <v>92.5</v>
      </c>
      <c r="BN31" s="684"/>
      <c r="BO31" s="684"/>
      <c r="BP31" s="684"/>
      <c r="BQ31" s="686"/>
      <c r="BR31" s="683">
        <v>98.4</v>
      </c>
      <c r="BS31" s="684"/>
      <c r="BT31" s="684"/>
      <c r="BU31" s="684"/>
      <c r="BV31" s="684"/>
      <c r="BW31" s="684"/>
      <c r="BX31" s="685">
        <v>92.3</v>
      </c>
      <c r="BY31" s="684"/>
      <c r="BZ31" s="684"/>
      <c r="CA31" s="684"/>
      <c r="CB31" s="686"/>
      <c r="CD31" s="642"/>
      <c r="CE31" s="643"/>
      <c r="CF31" s="618" t="s">
        <v>301</v>
      </c>
      <c r="CG31" s="619"/>
      <c r="CH31" s="619"/>
      <c r="CI31" s="619"/>
      <c r="CJ31" s="619"/>
      <c r="CK31" s="619"/>
      <c r="CL31" s="619"/>
      <c r="CM31" s="619"/>
      <c r="CN31" s="619"/>
      <c r="CO31" s="619"/>
      <c r="CP31" s="619"/>
      <c r="CQ31" s="620"/>
      <c r="CR31" s="621">
        <v>31723</v>
      </c>
      <c r="CS31" s="634"/>
      <c r="CT31" s="634"/>
      <c r="CU31" s="634"/>
      <c r="CV31" s="634"/>
      <c r="CW31" s="634"/>
      <c r="CX31" s="634"/>
      <c r="CY31" s="635"/>
      <c r="CZ31" s="624">
        <v>0.2</v>
      </c>
      <c r="DA31" s="636"/>
      <c r="DB31" s="636"/>
      <c r="DC31" s="637"/>
      <c r="DD31" s="627">
        <v>31722</v>
      </c>
      <c r="DE31" s="634"/>
      <c r="DF31" s="634"/>
      <c r="DG31" s="634"/>
      <c r="DH31" s="634"/>
      <c r="DI31" s="634"/>
      <c r="DJ31" s="634"/>
      <c r="DK31" s="635"/>
      <c r="DL31" s="627">
        <v>31722</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15">
      <c r="B32" s="618" t="s">
        <v>302</v>
      </c>
      <c r="C32" s="619"/>
      <c r="D32" s="619"/>
      <c r="E32" s="619"/>
      <c r="F32" s="619"/>
      <c r="G32" s="619"/>
      <c r="H32" s="619"/>
      <c r="I32" s="619"/>
      <c r="J32" s="619"/>
      <c r="K32" s="619"/>
      <c r="L32" s="619"/>
      <c r="M32" s="619"/>
      <c r="N32" s="619"/>
      <c r="O32" s="619"/>
      <c r="P32" s="619"/>
      <c r="Q32" s="620"/>
      <c r="R32" s="621">
        <v>1174256</v>
      </c>
      <c r="S32" s="622"/>
      <c r="T32" s="622"/>
      <c r="U32" s="622"/>
      <c r="V32" s="622"/>
      <c r="W32" s="622"/>
      <c r="X32" s="622"/>
      <c r="Y32" s="623"/>
      <c r="Z32" s="659">
        <v>7.7</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02" t="s">
        <v>303</v>
      </c>
      <c r="AX32" s="618" t="s">
        <v>304</v>
      </c>
      <c r="AY32" s="619"/>
      <c r="AZ32" s="619"/>
      <c r="BA32" s="619"/>
      <c r="BB32" s="619"/>
      <c r="BC32" s="619"/>
      <c r="BD32" s="619"/>
      <c r="BE32" s="619"/>
      <c r="BF32" s="620"/>
      <c r="BG32" s="687">
        <v>98.9</v>
      </c>
      <c r="BH32" s="634"/>
      <c r="BI32" s="634"/>
      <c r="BJ32" s="634"/>
      <c r="BK32" s="634"/>
      <c r="BL32" s="634"/>
      <c r="BM32" s="625">
        <v>94.4</v>
      </c>
      <c r="BN32" s="634"/>
      <c r="BO32" s="634"/>
      <c r="BP32" s="634"/>
      <c r="BQ32" s="657"/>
      <c r="BR32" s="687">
        <v>98.4</v>
      </c>
      <c r="BS32" s="634"/>
      <c r="BT32" s="634"/>
      <c r="BU32" s="634"/>
      <c r="BV32" s="634"/>
      <c r="BW32" s="634"/>
      <c r="BX32" s="625">
        <v>93.8</v>
      </c>
      <c r="BY32" s="634"/>
      <c r="BZ32" s="634"/>
      <c r="CA32" s="634"/>
      <c r="CB32" s="657"/>
      <c r="CD32" s="644"/>
      <c r="CE32" s="645"/>
      <c r="CF32" s="618" t="s">
        <v>305</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306</v>
      </c>
      <c r="C33" s="619"/>
      <c r="D33" s="619"/>
      <c r="E33" s="619"/>
      <c r="F33" s="619"/>
      <c r="G33" s="619"/>
      <c r="H33" s="619"/>
      <c r="I33" s="619"/>
      <c r="J33" s="619"/>
      <c r="K33" s="619"/>
      <c r="L33" s="619"/>
      <c r="M33" s="619"/>
      <c r="N33" s="619"/>
      <c r="O33" s="619"/>
      <c r="P33" s="619"/>
      <c r="Q33" s="620"/>
      <c r="R33" s="621">
        <v>58399</v>
      </c>
      <c r="S33" s="622"/>
      <c r="T33" s="622"/>
      <c r="U33" s="622"/>
      <c r="V33" s="622"/>
      <c r="W33" s="622"/>
      <c r="X33" s="622"/>
      <c r="Y33" s="623"/>
      <c r="Z33" s="659">
        <v>0.4</v>
      </c>
      <c r="AA33" s="659"/>
      <c r="AB33" s="659"/>
      <c r="AC33" s="659"/>
      <c r="AD33" s="660">
        <v>21374</v>
      </c>
      <c r="AE33" s="660"/>
      <c r="AF33" s="660"/>
      <c r="AG33" s="660"/>
      <c r="AH33" s="660"/>
      <c r="AI33" s="660"/>
      <c r="AJ33" s="660"/>
      <c r="AK33" s="660"/>
      <c r="AL33" s="624">
        <v>0.3</v>
      </c>
      <c r="AM33" s="625"/>
      <c r="AN33" s="625"/>
      <c r="AO33" s="661"/>
      <c r="AP33" s="664"/>
      <c r="AQ33" s="665"/>
      <c r="AR33" s="665"/>
      <c r="AS33" s="665"/>
      <c r="AT33" s="695"/>
      <c r="AU33" s="207"/>
      <c r="AV33" s="207"/>
      <c r="AW33" s="207"/>
      <c r="AX33" s="602" t="s">
        <v>307</v>
      </c>
      <c r="AY33" s="603"/>
      <c r="AZ33" s="603"/>
      <c r="BA33" s="603"/>
      <c r="BB33" s="603"/>
      <c r="BC33" s="603"/>
      <c r="BD33" s="603"/>
      <c r="BE33" s="603"/>
      <c r="BF33" s="604"/>
      <c r="BG33" s="682">
        <v>98.4</v>
      </c>
      <c r="BH33" s="606"/>
      <c r="BI33" s="606"/>
      <c r="BJ33" s="606"/>
      <c r="BK33" s="606"/>
      <c r="BL33" s="606"/>
      <c r="BM33" s="652">
        <v>90.8</v>
      </c>
      <c r="BN33" s="606"/>
      <c r="BO33" s="606"/>
      <c r="BP33" s="606"/>
      <c r="BQ33" s="669"/>
      <c r="BR33" s="682">
        <v>98.3</v>
      </c>
      <c r="BS33" s="606"/>
      <c r="BT33" s="606"/>
      <c r="BU33" s="606"/>
      <c r="BV33" s="606"/>
      <c r="BW33" s="606"/>
      <c r="BX33" s="652">
        <v>90.7</v>
      </c>
      <c r="BY33" s="606"/>
      <c r="BZ33" s="606"/>
      <c r="CA33" s="606"/>
      <c r="CB33" s="669"/>
      <c r="CD33" s="618" t="s">
        <v>308</v>
      </c>
      <c r="CE33" s="619"/>
      <c r="CF33" s="619"/>
      <c r="CG33" s="619"/>
      <c r="CH33" s="619"/>
      <c r="CI33" s="619"/>
      <c r="CJ33" s="619"/>
      <c r="CK33" s="619"/>
      <c r="CL33" s="619"/>
      <c r="CM33" s="619"/>
      <c r="CN33" s="619"/>
      <c r="CO33" s="619"/>
      <c r="CP33" s="619"/>
      <c r="CQ33" s="620"/>
      <c r="CR33" s="621">
        <v>6274248</v>
      </c>
      <c r="CS33" s="634"/>
      <c r="CT33" s="634"/>
      <c r="CU33" s="634"/>
      <c r="CV33" s="634"/>
      <c r="CW33" s="634"/>
      <c r="CX33" s="634"/>
      <c r="CY33" s="635"/>
      <c r="CZ33" s="624">
        <v>42.6</v>
      </c>
      <c r="DA33" s="636"/>
      <c r="DB33" s="636"/>
      <c r="DC33" s="637"/>
      <c r="DD33" s="627">
        <v>5010138</v>
      </c>
      <c r="DE33" s="634"/>
      <c r="DF33" s="634"/>
      <c r="DG33" s="634"/>
      <c r="DH33" s="634"/>
      <c r="DI33" s="634"/>
      <c r="DJ33" s="634"/>
      <c r="DK33" s="635"/>
      <c r="DL33" s="627">
        <v>3339364</v>
      </c>
      <c r="DM33" s="634"/>
      <c r="DN33" s="634"/>
      <c r="DO33" s="634"/>
      <c r="DP33" s="634"/>
      <c r="DQ33" s="634"/>
      <c r="DR33" s="634"/>
      <c r="DS33" s="634"/>
      <c r="DT33" s="634"/>
      <c r="DU33" s="634"/>
      <c r="DV33" s="635"/>
      <c r="DW33" s="624">
        <v>43.5</v>
      </c>
      <c r="DX33" s="636"/>
      <c r="DY33" s="636"/>
      <c r="DZ33" s="636"/>
      <c r="EA33" s="636"/>
      <c r="EB33" s="636"/>
      <c r="EC33" s="648"/>
    </row>
    <row r="34" spans="2:133" ht="11.25" customHeight="1" x14ac:dyDescent="0.15">
      <c r="B34" s="618" t="s">
        <v>309</v>
      </c>
      <c r="C34" s="619"/>
      <c r="D34" s="619"/>
      <c r="E34" s="619"/>
      <c r="F34" s="619"/>
      <c r="G34" s="619"/>
      <c r="H34" s="619"/>
      <c r="I34" s="619"/>
      <c r="J34" s="619"/>
      <c r="K34" s="619"/>
      <c r="L34" s="619"/>
      <c r="M34" s="619"/>
      <c r="N34" s="619"/>
      <c r="O34" s="619"/>
      <c r="P34" s="619"/>
      <c r="Q34" s="620"/>
      <c r="R34" s="621">
        <v>561472</v>
      </c>
      <c r="S34" s="622"/>
      <c r="T34" s="622"/>
      <c r="U34" s="622"/>
      <c r="V34" s="622"/>
      <c r="W34" s="622"/>
      <c r="X34" s="622"/>
      <c r="Y34" s="623"/>
      <c r="Z34" s="659">
        <v>3.7</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310</v>
      </c>
      <c r="CE34" s="619"/>
      <c r="CF34" s="619"/>
      <c r="CG34" s="619"/>
      <c r="CH34" s="619"/>
      <c r="CI34" s="619"/>
      <c r="CJ34" s="619"/>
      <c r="CK34" s="619"/>
      <c r="CL34" s="619"/>
      <c r="CM34" s="619"/>
      <c r="CN34" s="619"/>
      <c r="CO34" s="619"/>
      <c r="CP34" s="619"/>
      <c r="CQ34" s="620"/>
      <c r="CR34" s="621">
        <v>2074589</v>
      </c>
      <c r="CS34" s="622"/>
      <c r="CT34" s="622"/>
      <c r="CU34" s="622"/>
      <c r="CV34" s="622"/>
      <c r="CW34" s="622"/>
      <c r="CX34" s="622"/>
      <c r="CY34" s="623"/>
      <c r="CZ34" s="624">
        <v>14.1</v>
      </c>
      <c r="DA34" s="636"/>
      <c r="DB34" s="636"/>
      <c r="DC34" s="637"/>
      <c r="DD34" s="627">
        <v>1242884</v>
      </c>
      <c r="DE34" s="622"/>
      <c r="DF34" s="622"/>
      <c r="DG34" s="622"/>
      <c r="DH34" s="622"/>
      <c r="DI34" s="622"/>
      <c r="DJ34" s="622"/>
      <c r="DK34" s="623"/>
      <c r="DL34" s="627">
        <v>966589</v>
      </c>
      <c r="DM34" s="622"/>
      <c r="DN34" s="622"/>
      <c r="DO34" s="622"/>
      <c r="DP34" s="622"/>
      <c r="DQ34" s="622"/>
      <c r="DR34" s="622"/>
      <c r="DS34" s="622"/>
      <c r="DT34" s="622"/>
      <c r="DU34" s="622"/>
      <c r="DV34" s="623"/>
      <c r="DW34" s="624">
        <v>12.6</v>
      </c>
      <c r="DX34" s="636"/>
      <c r="DY34" s="636"/>
      <c r="DZ34" s="636"/>
      <c r="EA34" s="636"/>
      <c r="EB34" s="636"/>
      <c r="EC34" s="648"/>
    </row>
    <row r="35" spans="2:133" ht="11.25" customHeight="1" x14ac:dyDescent="0.15">
      <c r="B35" s="618" t="s">
        <v>311</v>
      </c>
      <c r="C35" s="619"/>
      <c r="D35" s="619"/>
      <c r="E35" s="619"/>
      <c r="F35" s="619"/>
      <c r="G35" s="619"/>
      <c r="H35" s="619"/>
      <c r="I35" s="619"/>
      <c r="J35" s="619"/>
      <c r="K35" s="619"/>
      <c r="L35" s="619"/>
      <c r="M35" s="619"/>
      <c r="N35" s="619"/>
      <c r="O35" s="619"/>
      <c r="P35" s="619"/>
      <c r="Q35" s="620"/>
      <c r="R35" s="621">
        <v>1128813</v>
      </c>
      <c r="S35" s="622"/>
      <c r="T35" s="622"/>
      <c r="U35" s="622"/>
      <c r="V35" s="622"/>
      <c r="W35" s="622"/>
      <c r="X35" s="622"/>
      <c r="Y35" s="623"/>
      <c r="Z35" s="659">
        <v>7.4</v>
      </c>
      <c r="AA35" s="659"/>
      <c r="AB35" s="659"/>
      <c r="AC35" s="659"/>
      <c r="AD35" s="660" t="s">
        <v>122</v>
      </c>
      <c r="AE35" s="660"/>
      <c r="AF35" s="660"/>
      <c r="AG35" s="660"/>
      <c r="AH35" s="660"/>
      <c r="AI35" s="660"/>
      <c r="AJ35" s="660"/>
      <c r="AK35" s="660"/>
      <c r="AL35" s="624" t="s">
        <v>122</v>
      </c>
      <c r="AM35" s="625"/>
      <c r="AN35" s="625"/>
      <c r="AO35" s="661"/>
      <c r="AP35" s="210"/>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83520</v>
      </c>
      <c r="CS35" s="634"/>
      <c r="CT35" s="634"/>
      <c r="CU35" s="634"/>
      <c r="CV35" s="634"/>
      <c r="CW35" s="634"/>
      <c r="CX35" s="634"/>
      <c r="CY35" s="635"/>
      <c r="CZ35" s="624">
        <v>0.6</v>
      </c>
      <c r="DA35" s="636"/>
      <c r="DB35" s="636"/>
      <c r="DC35" s="637"/>
      <c r="DD35" s="627">
        <v>57786</v>
      </c>
      <c r="DE35" s="634"/>
      <c r="DF35" s="634"/>
      <c r="DG35" s="634"/>
      <c r="DH35" s="634"/>
      <c r="DI35" s="634"/>
      <c r="DJ35" s="634"/>
      <c r="DK35" s="635"/>
      <c r="DL35" s="627">
        <v>57786</v>
      </c>
      <c r="DM35" s="634"/>
      <c r="DN35" s="634"/>
      <c r="DO35" s="634"/>
      <c r="DP35" s="634"/>
      <c r="DQ35" s="634"/>
      <c r="DR35" s="634"/>
      <c r="DS35" s="634"/>
      <c r="DT35" s="634"/>
      <c r="DU35" s="634"/>
      <c r="DV35" s="635"/>
      <c r="DW35" s="624">
        <v>0.8</v>
      </c>
      <c r="DX35" s="636"/>
      <c r="DY35" s="636"/>
      <c r="DZ35" s="636"/>
      <c r="EA35" s="636"/>
      <c r="EB35" s="636"/>
      <c r="EC35" s="648"/>
    </row>
    <row r="36" spans="2:133" ht="11.25" customHeight="1" x14ac:dyDescent="0.15">
      <c r="B36" s="618" t="s">
        <v>315</v>
      </c>
      <c r="C36" s="619"/>
      <c r="D36" s="619"/>
      <c r="E36" s="619"/>
      <c r="F36" s="619"/>
      <c r="G36" s="619"/>
      <c r="H36" s="619"/>
      <c r="I36" s="619"/>
      <c r="J36" s="619"/>
      <c r="K36" s="619"/>
      <c r="L36" s="619"/>
      <c r="M36" s="619"/>
      <c r="N36" s="619"/>
      <c r="O36" s="619"/>
      <c r="P36" s="619"/>
      <c r="Q36" s="620"/>
      <c r="R36" s="621">
        <v>271863</v>
      </c>
      <c r="S36" s="622"/>
      <c r="T36" s="622"/>
      <c r="U36" s="622"/>
      <c r="V36" s="622"/>
      <c r="W36" s="622"/>
      <c r="X36" s="622"/>
      <c r="Y36" s="623"/>
      <c r="Z36" s="659">
        <v>1.8</v>
      </c>
      <c r="AA36" s="659"/>
      <c r="AB36" s="659"/>
      <c r="AC36" s="659"/>
      <c r="AD36" s="660" t="s">
        <v>122</v>
      </c>
      <c r="AE36" s="660"/>
      <c r="AF36" s="660"/>
      <c r="AG36" s="660"/>
      <c r="AH36" s="660"/>
      <c r="AI36" s="660"/>
      <c r="AJ36" s="660"/>
      <c r="AK36" s="660"/>
      <c r="AL36" s="624" t="s">
        <v>122</v>
      </c>
      <c r="AM36" s="625"/>
      <c r="AN36" s="625"/>
      <c r="AO36" s="661"/>
      <c r="AP36" s="210"/>
      <c r="AQ36" s="670" t="s">
        <v>316</v>
      </c>
      <c r="AR36" s="671"/>
      <c r="AS36" s="671"/>
      <c r="AT36" s="671"/>
      <c r="AU36" s="671"/>
      <c r="AV36" s="671"/>
      <c r="AW36" s="671"/>
      <c r="AX36" s="671"/>
      <c r="AY36" s="672"/>
      <c r="AZ36" s="676">
        <v>1588521</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v>-123011</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1730087</v>
      </c>
      <c r="CS36" s="622"/>
      <c r="CT36" s="622"/>
      <c r="CU36" s="622"/>
      <c r="CV36" s="622"/>
      <c r="CW36" s="622"/>
      <c r="CX36" s="622"/>
      <c r="CY36" s="623"/>
      <c r="CZ36" s="624">
        <v>11.7</v>
      </c>
      <c r="DA36" s="636"/>
      <c r="DB36" s="636"/>
      <c r="DC36" s="637"/>
      <c r="DD36" s="627">
        <v>1587642</v>
      </c>
      <c r="DE36" s="622"/>
      <c r="DF36" s="622"/>
      <c r="DG36" s="622"/>
      <c r="DH36" s="622"/>
      <c r="DI36" s="622"/>
      <c r="DJ36" s="622"/>
      <c r="DK36" s="623"/>
      <c r="DL36" s="627">
        <v>1263371</v>
      </c>
      <c r="DM36" s="622"/>
      <c r="DN36" s="622"/>
      <c r="DO36" s="622"/>
      <c r="DP36" s="622"/>
      <c r="DQ36" s="622"/>
      <c r="DR36" s="622"/>
      <c r="DS36" s="622"/>
      <c r="DT36" s="622"/>
      <c r="DU36" s="622"/>
      <c r="DV36" s="623"/>
      <c r="DW36" s="624">
        <v>16.5</v>
      </c>
      <c r="DX36" s="636"/>
      <c r="DY36" s="636"/>
      <c r="DZ36" s="636"/>
      <c r="EA36" s="636"/>
      <c r="EB36" s="636"/>
      <c r="EC36" s="648"/>
    </row>
    <row r="37" spans="2:133" ht="11.25" customHeight="1" x14ac:dyDescent="0.15">
      <c r="B37" s="618" t="s">
        <v>319</v>
      </c>
      <c r="C37" s="619"/>
      <c r="D37" s="619"/>
      <c r="E37" s="619"/>
      <c r="F37" s="619"/>
      <c r="G37" s="619"/>
      <c r="H37" s="619"/>
      <c r="I37" s="619"/>
      <c r="J37" s="619"/>
      <c r="K37" s="619"/>
      <c r="L37" s="619"/>
      <c r="M37" s="619"/>
      <c r="N37" s="619"/>
      <c r="O37" s="619"/>
      <c r="P37" s="619"/>
      <c r="Q37" s="620"/>
      <c r="R37" s="621">
        <v>266417</v>
      </c>
      <c r="S37" s="622"/>
      <c r="T37" s="622"/>
      <c r="U37" s="622"/>
      <c r="V37" s="622"/>
      <c r="W37" s="622"/>
      <c r="X37" s="622"/>
      <c r="Y37" s="623"/>
      <c r="Z37" s="659">
        <v>1.7</v>
      </c>
      <c r="AA37" s="659"/>
      <c r="AB37" s="659"/>
      <c r="AC37" s="659"/>
      <c r="AD37" s="660">
        <v>19500</v>
      </c>
      <c r="AE37" s="660"/>
      <c r="AF37" s="660"/>
      <c r="AG37" s="660"/>
      <c r="AH37" s="660"/>
      <c r="AI37" s="660"/>
      <c r="AJ37" s="660"/>
      <c r="AK37" s="660"/>
      <c r="AL37" s="624">
        <v>0.3</v>
      </c>
      <c r="AM37" s="625"/>
      <c r="AN37" s="625"/>
      <c r="AO37" s="661"/>
      <c r="AQ37" s="654" t="s">
        <v>320</v>
      </c>
      <c r="AR37" s="655"/>
      <c r="AS37" s="655"/>
      <c r="AT37" s="655"/>
      <c r="AU37" s="655"/>
      <c r="AV37" s="655"/>
      <c r="AW37" s="655"/>
      <c r="AX37" s="655"/>
      <c r="AY37" s="656"/>
      <c r="AZ37" s="621">
        <v>240973</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-160180</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829984</v>
      </c>
      <c r="CS37" s="634"/>
      <c r="CT37" s="634"/>
      <c r="CU37" s="634"/>
      <c r="CV37" s="634"/>
      <c r="CW37" s="634"/>
      <c r="CX37" s="634"/>
      <c r="CY37" s="635"/>
      <c r="CZ37" s="624">
        <v>5.6</v>
      </c>
      <c r="DA37" s="636"/>
      <c r="DB37" s="636"/>
      <c r="DC37" s="637"/>
      <c r="DD37" s="627">
        <v>826903</v>
      </c>
      <c r="DE37" s="634"/>
      <c r="DF37" s="634"/>
      <c r="DG37" s="634"/>
      <c r="DH37" s="634"/>
      <c r="DI37" s="634"/>
      <c r="DJ37" s="634"/>
      <c r="DK37" s="635"/>
      <c r="DL37" s="627">
        <v>785141</v>
      </c>
      <c r="DM37" s="634"/>
      <c r="DN37" s="634"/>
      <c r="DO37" s="634"/>
      <c r="DP37" s="634"/>
      <c r="DQ37" s="634"/>
      <c r="DR37" s="634"/>
      <c r="DS37" s="634"/>
      <c r="DT37" s="634"/>
      <c r="DU37" s="634"/>
      <c r="DV37" s="635"/>
      <c r="DW37" s="624">
        <v>10.199999999999999</v>
      </c>
      <c r="DX37" s="636"/>
      <c r="DY37" s="636"/>
      <c r="DZ37" s="636"/>
      <c r="EA37" s="636"/>
      <c r="EB37" s="636"/>
      <c r="EC37" s="648"/>
    </row>
    <row r="38" spans="2:133" ht="11.25" customHeight="1" x14ac:dyDescent="0.15">
      <c r="B38" s="618" t="s">
        <v>323</v>
      </c>
      <c r="C38" s="619"/>
      <c r="D38" s="619"/>
      <c r="E38" s="619"/>
      <c r="F38" s="619"/>
      <c r="G38" s="619"/>
      <c r="H38" s="619"/>
      <c r="I38" s="619"/>
      <c r="J38" s="619"/>
      <c r="K38" s="619"/>
      <c r="L38" s="619"/>
      <c r="M38" s="619"/>
      <c r="N38" s="619"/>
      <c r="O38" s="619"/>
      <c r="P38" s="619"/>
      <c r="Q38" s="620"/>
      <c r="R38" s="621">
        <v>531034</v>
      </c>
      <c r="S38" s="622"/>
      <c r="T38" s="622"/>
      <c r="U38" s="622"/>
      <c r="V38" s="622"/>
      <c r="W38" s="622"/>
      <c r="X38" s="622"/>
      <c r="Y38" s="623"/>
      <c r="Z38" s="659">
        <v>3.5</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39682</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3063</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1302681</v>
      </c>
      <c r="CS38" s="622"/>
      <c r="CT38" s="622"/>
      <c r="CU38" s="622"/>
      <c r="CV38" s="622"/>
      <c r="CW38" s="622"/>
      <c r="CX38" s="622"/>
      <c r="CY38" s="623"/>
      <c r="CZ38" s="624">
        <v>8.8000000000000007</v>
      </c>
      <c r="DA38" s="636"/>
      <c r="DB38" s="636"/>
      <c r="DC38" s="637"/>
      <c r="DD38" s="627">
        <v>1091112</v>
      </c>
      <c r="DE38" s="622"/>
      <c r="DF38" s="622"/>
      <c r="DG38" s="622"/>
      <c r="DH38" s="622"/>
      <c r="DI38" s="622"/>
      <c r="DJ38" s="622"/>
      <c r="DK38" s="623"/>
      <c r="DL38" s="627">
        <v>1051618</v>
      </c>
      <c r="DM38" s="622"/>
      <c r="DN38" s="622"/>
      <c r="DO38" s="622"/>
      <c r="DP38" s="622"/>
      <c r="DQ38" s="622"/>
      <c r="DR38" s="622"/>
      <c r="DS38" s="622"/>
      <c r="DT38" s="622"/>
      <c r="DU38" s="622"/>
      <c r="DV38" s="623"/>
      <c r="DW38" s="624">
        <v>13.7</v>
      </c>
      <c r="DX38" s="636"/>
      <c r="DY38" s="636"/>
      <c r="DZ38" s="636"/>
      <c r="EA38" s="636"/>
      <c r="EB38" s="636"/>
      <c r="EC38" s="648"/>
    </row>
    <row r="39" spans="2:133" ht="11.25" customHeight="1" x14ac:dyDescent="0.15">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v>5185</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4472</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1046186</v>
      </c>
      <c r="CS39" s="634"/>
      <c r="CT39" s="634"/>
      <c r="CU39" s="634"/>
      <c r="CV39" s="634"/>
      <c r="CW39" s="634"/>
      <c r="CX39" s="634"/>
      <c r="CY39" s="635"/>
      <c r="CZ39" s="624">
        <v>7.1</v>
      </c>
      <c r="DA39" s="636"/>
      <c r="DB39" s="636"/>
      <c r="DC39" s="637"/>
      <c r="DD39" s="627">
        <v>1025529</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331</v>
      </c>
      <c r="C40" s="619"/>
      <c r="D40" s="619"/>
      <c r="E40" s="619"/>
      <c r="F40" s="619"/>
      <c r="G40" s="619"/>
      <c r="H40" s="619"/>
      <c r="I40" s="619"/>
      <c r="J40" s="619"/>
      <c r="K40" s="619"/>
      <c r="L40" s="619"/>
      <c r="M40" s="619"/>
      <c r="N40" s="619"/>
      <c r="O40" s="619"/>
      <c r="P40" s="619"/>
      <c r="Q40" s="620"/>
      <c r="R40" s="621">
        <v>25934</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t="s">
        <v>122</v>
      </c>
      <c r="BA40" s="622"/>
      <c r="BB40" s="622"/>
      <c r="BC40" s="622"/>
      <c r="BD40" s="634"/>
      <c r="BE40" s="634"/>
      <c r="BF40" s="657"/>
      <c r="BG40" s="662" t="s">
        <v>333</v>
      </c>
      <c r="BH40" s="663"/>
      <c r="BI40" s="663"/>
      <c r="BJ40" s="663"/>
      <c r="BK40" s="663"/>
      <c r="BL40" s="211"/>
      <c r="BM40" s="619" t="s">
        <v>334</v>
      </c>
      <c r="BN40" s="619"/>
      <c r="BO40" s="619"/>
      <c r="BP40" s="619"/>
      <c r="BQ40" s="619"/>
      <c r="BR40" s="619"/>
      <c r="BS40" s="619"/>
      <c r="BT40" s="619"/>
      <c r="BU40" s="620"/>
      <c r="BV40" s="621">
        <v>87</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37185</v>
      </c>
      <c r="CS40" s="622"/>
      <c r="CT40" s="622"/>
      <c r="CU40" s="622"/>
      <c r="CV40" s="622"/>
      <c r="CW40" s="622"/>
      <c r="CX40" s="622"/>
      <c r="CY40" s="623"/>
      <c r="CZ40" s="624">
        <v>0.3</v>
      </c>
      <c r="DA40" s="636"/>
      <c r="DB40" s="636"/>
      <c r="DC40" s="637"/>
      <c r="DD40" s="627">
        <v>5185</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336</v>
      </c>
      <c r="C41" s="603"/>
      <c r="D41" s="603"/>
      <c r="E41" s="603"/>
      <c r="F41" s="603"/>
      <c r="G41" s="603"/>
      <c r="H41" s="603"/>
      <c r="I41" s="603"/>
      <c r="J41" s="603"/>
      <c r="K41" s="603"/>
      <c r="L41" s="603"/>
      <c r="M41" s="603"/>
      <c r="N41" s="603"/>
      <c r="O41" s="603"/>
      <c r="P41" s="603"/>
      <c r="Q41" s="604"/>
      <c r="R41" s="605">
        <v>15311170</v>
      </c>
      <c r="S41" s="646"/>
      <c r="T41" s="646"/>
      <c r="U41" s="646"/>
      <c r="V41" s="646"/>
      <c r="W41" s="646"/>
      <c r="X41" s="646"/>
      <c r="Y41" s="649"/>
      <c r="Z41" s="650">
        <v>100</v>
      </c>
      <c r="AA41" s="650"/>
      <c r="AB41" s="650"/>
      <c r="AC41" s="650"/>
      <c r="AD41" s="651">
        <v>7647492</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242840</v>
      </c>
      <c r="BA41" s="622"/>
      <c r="BB41" s="622"/>
      <c r="BC41" s="622"/>
      <c r="BD41" s="634"/>
      <c r="BE41" s="634"/>
      <c r="BF41" s="657"/>
      <c r="BG41" s="662"/>
      <c r="BH41" s="663"/>
      <c r="BI41" s="663"/>
      <c r="BJ41" s="663"/>
      <c r="BK41" s="663"/>
      <c r="BL41" s="211"/>
      <c r="BM41" s="619" t="s">
        <v>338</v>
      </c>
      <c r="BN41" s="619"/>
      <c r="BO41" s="619"/>
      <c r="BP41" s="619"/>
      <c r="BQ41" s="619"/>
      <c r="BR41" s="619"/>
      <c r="BS41" s="619"/>
      <c r="BT41" s="619"/>
      <c r="BU41" s="620"/>
      <c r="BV41" s="621">
        <v>1</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340</v>
      </c>
      <c r="AR42" s="667"/>
      <c r="AS42" s="667"/>
      <c r="AT42" s="667"/>
      <c r="AU42" s="667"/>
      <c r="AV42" s="667"/>
      <c r="AW42" s="667"/>
      <c r="AX42" s="667"/>
      <c r="AY42" s="668"/>
      <c r="AZ42" s="605">
        <v>1059841</v>
      </c>
      <c r="BA42" s="646"/>
      <c r="BB42" s="646"/>
      <c r="BC42" s="646"/>
      <c r="BD42" s="606"/>
      <c r="BE42" s="606"/>
      <c r="BF42" s="669"/>
      <c r="BG42" s="664"/>
      <c r="BH42" s="665"/>
      <c r="BI42" s="665"/>
      <c r="BJ42" s="665"/>
      <c r="BK42" s="665"/>
      <c r="BL42" s="212"/>
      <c r="BM42" s="603" t="s">
        <v>341</v>
      </c>
      <c r="BN42" s="603"/>
      <c r="BO42" s="603"/>
      <c r="BP42" s="603"/>
      <c r="BQ42" s="603"/>
      <c r="BR42" s="603"/>
      <c r="BS42" s="603"/>
      <c r="BT42" s="603"/>
      <c r="BU42" s="604"/>
      <c r="BV42" s="605">
        <v>442</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1333172</v>
      </c>
      <c r="CS42" s="634"/>
      <c r="CT42" s="634"/>
      <c r="CU42" s="634"/>
      <c r="CV42" s="634"/>
      <c r="CW42" s="634"/>
      <c r="CX42" s="634"/>
      <c r="CY42" s="635"/>
      <c r="CZ42" s="624">
        <v>9</v>
      </c>
      <c r="DA42" s="636"/>
      <c r="DB42" s="636"/>
      <c r="DC42" s="637"/>
      <c r="DD42" s="627">
        <v>321955</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343</v>
      </c>
      <c r="CD43" s="618" t="s">
        <v>344</v>
      </c>
      <c r="CE43" s="619"/>
      <c r="CF43" s="619"/>
      <c r="CG43" s="619"/>
      <c r="CH43" s="619"/>
      <c r="CI43" s="619"/>
      <c r="CJ43" s="619"/>
      <c r="CK43" s="619"/>
      <c r="CL43" s="619"/>
      <c r="CM43" s="619"/>
      <c r="CN43" s="619"/>
      <c r="CO43" s="619"/>
      <c r="CP43" s="619"/>
      <c r="CQ43" s="620"/>
      <c r="CR43" s="621">
        <v>29539</v>
      </c>
      <c r="CS43" s="634"/>
      <c r="CT43" s="634"/>
      <c r="CU43" s="634"/>
      <c r="CV43" s="634"/>
      <c r="CW43" s="634"/>
      <c r="CX43" s="634"/>
      <c r="CY43" s="635"/>
      <c r="CZ43" s="624">
        <v>0.2</v>
      </c>
      <c r="DA43" s="636"/>
      <c r="DB43" s="636"/>
      <c r="DC43" s="637"/>
      <c r="DD43" s="627">
        <v>22749</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1316278</v>
      </c>
      <c r="CS44" s="622"/>
      <c r="CT44" s="622"/>
      <c r="CU44" s="622"/>
      <c r="CV44" s="622"/>
      <c r="CW44" s="622"/>
      <c r="CX44" s="622"/>
      <c r="CY44" s="623"/>
      <c r="CZ44" s="624">
        <v>8.9</v>
      </c>
      <c r="DA44" s="625"/>
      <c r="DB44" s="625"/>
      <c r="DC44" s="626"/>
      <c r="DD44" s="627">
        <v>318105</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701618</v>
      </c>
      <c r="CS45" s="634"/>
      <c r="CT45" s="634"/>
      <c r="CU45" s="634"/>
      <c r="CV45" s="634"/>
      <c r="CW45" s="634"/>
      <c r="CX45" s="634"/>
      <c r="CY45" s="635"/>
      <c r="CZ45" s="624">
        <v>4.8</v>
      </c>
      <c r="DA45" s="636"/>
      <c r="DB45" s="636"/>
      <c r="DC45" s="637"/>
      <c r="DD45" s="627">
        <v>67478</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349</v>
      </c>
      <c r="CG46" s="619"/>
      <c r="CH46" s="619"/>
      <c r="CI46" s="619"/>
      <c r="CJ46" s="619"/>
      <c r="CK46" s="619"/>
      <c r="CL46" s="619"/>
      <c r="CM46" s="619"/>
      <c r="CN46" s="619"/>
      <c r="CO46" s="619"/>
      <c r="CP46" s="619"/>
      <c r="CQ46" s="620"/>
      <c r="CR46" s="621">
        <v>575890</v>
      </c>
      <c r="CS46" s="622"/>
      <c r="CT46" s="622"/>
      <c r="CU46" s="622"/>
      <c r="CV46" s="622"/>
      <c r="CW46" s="622"/>
      <c r="CX46" s="622"/>
      <c r="CY46" s="623"/>
      <c r="CZ46" s="624">
        <v>3.9</v>
      </c>
      <c r="DA46" s="625"/>
      <c r="DB46" s="625"/>
      <c r="DC46" s="626"/>
      <c r="DD46" s="627">
        <v>234817</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350</v>
      </c>
      <c r="CG47" s="619"/>
      <c r="CH47" s="619"/>
      <c r="CI47" s="619"/>
      <c r="CJ47" s="619"/>
      <c r="CK47" s="619"/>
      <c r="CL47" s="619"/>
      <c r="CM47" s="619"/>
      <c r="CN47" s="619"/>
      <c r="CO47" s="619"/>
      <c r="CP47" s="619"/>
      <c r="CQ47" s="620"/>
      <c r="CR47" s="621">
        <v>16894</v>
      </c>
      <c r="CS47" s="634"/>
      <c r="CT47" s="634"/>
      <c r="CU47" s="634"/>
      <c r="CV47" s="634"/>
      <c r="CW47" s="634"/>
      <c r="CX47" s="634"/>
      <c r="CY47" s="635"/>
      <c r="CZ47" s="624">
        <v>0.1</v>
      </c>
      <c r="DA47" s="636"/>
      <c r="DB47" s="636"/>
      <c r="DC47" s="637"/>
      <c r="DD47" s="627">
        <v>3850</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352</v>
      </c>
      <c r="CE49" s="603"/>
      <c r="CF49" s="603"/>
      <c r="CG49" s="603"/>
      <c r="CH49" s="603"/>
      <c r="CI49" s="603"/>
      <c r="CJ49" s="603"/>
      <c r="CK49" s="603"/>
      <c r="CL49" s="603"/>
      <c r="CM49" s="603"/>
      <c r="CN49" s="603"/>
      <c r="CO49" s="603"/>
      <c r="CP49" s="603"/>
      <c r="CQ49" s="604"/>
      <c r="CR49" s="605">
        <v>14741778</v>
      </c>
      <c r="CS49" s="606"/>
      <c r="CT49" s="606"/>
      <c r="CU49" s="606"/>
      <c r="CV49" s="606"/>
      <c r="CW49" s="606"/>
      <c r="CX49" s="606"/>
      <c r="CY49" s="607"/>
      <c r="CZ49" s="608">
        <v>100</v>
      </c>
      <c r="DA49" s="609"/>
      <c r="DB49" s="609"/>
      <c r="DC49" s="610"/>
      <c r="DD49" s="611">
        <v>9675890</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lNKdo5M55ApFMygo/yPF0Vf5MnLAQ+KpAbr3di0sBrOIClcwGsfWywOMiTkPQDCOpejBr2mUrg/PAXtTgoFViA==" saltValue="dAAiwDP3e+f2nds4mMbWZ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Z75" zoomScale="70" zoomScaleNormal="25" zoomScaleSheetLayoutView="70" workbookViewId="0">
      <selection activeCell="BQ103" sqref="BQ103:DZ103"/>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354</v>
      </c>
      <c r="DK2" s="1092"/>
      <c r="DL2" s="1092"/>
      <c r="DM2" s="1092"/>
      <c r="DN2" s="1092"/>
      <c r="DO2" s="1093"/>
      <c r="DP2" s="216"/>
      <c r="DQ2" s="1091" t="s">
        <v>355</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20"/>
      <c r="BA5" s="220"/>
      <c r="BB5" s="220"/>
      <c r="BC5" s="220"/>
      <c r="BD5" s="220"/>
      <c r="BE5" s="221"/>
      <c r="BF5" s="221"/>
      <c r="BG5" s="221"/>
      <c r="BH5" s="221"/>
      <c r="BI5" s="221"/>
      <c r="BJ5" s="221"/>
      <c r="BK5" s="221"/>
      <c r="BL5" s="221"/>
      <c r="BM5" s="221"/>
      <c r="BN5" s="221"/>
      <c r="BO5" s="221"/>
      <c r="BP5" s="221"/>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375</v>
      </c>
      <c r="C7" s="1048"/>
      <c r="D7" s="1048"/>
      <c r="E7" s="1048"/>
      <c r="F7" s="1048"/>
      <c r="G7" s="1048"/>
      <c r="H7" s="1048"/>
      <c r="I7" s="1048"/>
      <c r="J7" s="1048"/>
      <c r="K7" s="1048"/>
      <c r="L7" s="1048"/>
      <c r="M7" s="1048"/>
      <c r="N7" s="1048"/>
      <c r="O7" s="1048"/>
      <c r="P7" s="1049"/>
      <c r="Q7" s="1102">
        <v>15284</v>
      </c>
      <c r="R7" s="1103"/>
      <c r="S7" s="1103"/>
      <c r="T7" s="1103"/>
      <c r="U7" s="1103"/>
      <c r="V7" s="1103">
        <v>14718</v>
      </c>
      <c r="W7" s="1103"/>
      <c r="X7" s="1103"/>
      <c r="Y7" s="1103"/>
      <c r="Z7" s="1103"/>
      <c r="AA7" s="1103">
        <v>566</v>
      </c>
      <c r="AB7" s="1103"/>
      <c r="AC7" s="1103"/>
      <c r="AD7" s="1103"/>
      <c r="AE7" s="1104"/>
      <c r="AF7" s="1105">
        <v>546</v>
      </c>
      <c r="AG7" s="1106"/>
      <c r="AH7" s="1106"/>
      <c r="AI7" s="1106"/>
      <c r="AJ7" s="1107"/>
      <c r="AK7" s="1108">
        <v>1129</v>
      </c>
      <c r="AL7" s="1109"/>
      <c r="AM7" s="1109"/>
      <c r="AN7" s="1109"/>
      <c r="AO7" s="1109"/>
      <c r="AP7" s="1109">
        <v>7097</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573</v>
      </c>
      <c r="BT7" s="1100"/>
      <c r="BU7" s="1100"/>
      <c r="BV7" s="1100"/>
      <c r="BW7" s="1100"/>
      <c r="BX7" s="1100"/>
      <c r="BY7" s="1100"/>
      <c r="BZ7" s="1100"/>
      <c r="CA7" s="1100"/>
      <c r="CB7" s="1100"/>
      <c r="CC7" s="1100"/>
      <c r="CD7" s="1100"/>
      <c r="CE7" s="1100"/>
      <c r="CF7" s="1100"/>
      <c r="CG7" s="1112"/>
      <c r="CH7" s="1096">
        <v>-4</v>
      </c>
      <c r="CI7" s="1097"/>
      <c r="CJ7" s="1097"/>
      <c r="CK7" s="1097"/>
      <c r="CL7" s="1098"/>
      <c r="CM7" s="1096">
        <v>179</v>
      </c>
      <c r="CN7" s="1097"/>
      <c r="CO7" s="1097"/>
      <c r="CP7" s="1097"/>
      <c r="CQ7" s="1098"/>
      <c r="CR7" s="1096">
        <v>30</v>
      </c>
      <c r="CS7" s="1097"/>
      <c r="CT7" s="1097"/>
      <c r="CU7" s="1097"/>
      <c r="CV7" s="1098"/>
      <c r="CW7" s="1096" t="s">
        <v>576</v>
      </c>
      <c r="CX7" s="1097"/>
      <c r="CY7" s="1097"/>
      <c r="CZ7" s="1097"/>
      <c r="DA7" s="1098"/>
      <c r="DB7" s="1096" t="s">
        <v>576</v>
      </c>
      <c r="DC7" s="1097"/>
      <c r="DD7" s="1097"/>
      <c r="DE7" s="1097"/>
      <c r="DF7" s="1098"/>
      <c r="DG7" s="1096" t="s">
        <v>576</v>
      </c>
      <c r="DH7" s="1097"/>
      <c r="DI7" s="1097"/>
      <c r="DJ7" s="1097"/>
      <c r="DK7" s="1098"/>
      <c r="DL7" s="1096" t="s">
        <v>576</v>
      </c>
      <c r="DM7" s="1097"/>
      <c r="DN7" s="1097"/>
      <c r="DO7" s="1097"/>
      <c r="DP7" s="1098"/>
      <c r="DQ7" s="1096" t="s">
        <v>576</v>
      </c>
      <c r="DR7" s="1097"/>
      <c r="DS7" s="1097"/>
      <c r="DT7" s="1097"/>
      <c r="DU7" s="1098"/>
      <c r="DV7" s="1099"/>
      <c r="DW7" s="1100"/>
      <c r="DX7" s="1100"/>
      <c r="DY7" s="1100"/>
      <c r="DZ7" s="1101"/>
      <c r="EA7" s="222"/>
    </row>
    <row r="8" spans="1:131" s="223" customFormat="1" ht="26.25" customHeight="1" x14ac:dyDescent="0.15">
      <c r="A8" s="226">
        <v>2</v>
      </c>
      <c r="B8" s="1030" t="s">
        <v>376</v>
      </c>
      <c r="C8" s="1031"/>
      <c r="D8" s="1031"/>
      <c r="E8" s="1031"/>
      <c r="F8" s="1031"/>
      <c r="G8" s="1031"/>
      <c r="H8" s="1031"/>
      <c r="I8" s="1031"/>
      <c r="J8" s="1031"/>
      <c r="K8" s="1031"/>
      <c r="L8" s="1031"/>
      <c r="M8" s="1031"/>
      <c r="N8" s="1031"/>
      <c r="O8" s="1031"/>
      <c r="P8" s="1032"/>
      <c r="Q8" s="1038">
        <v>3</v>
      </c>
      <c r="R8" s="1039"/>
      <c r="S8" s="1039"/>
      <c r="T8" s="1039"/>
      <c r="U8" s="1039"/>
      <c r="V8" s="1039">
        <v>0</v>
      </c>
      <c r="W8" s="1039"/>
      <c r="X8" s="1039"/>
      <c r="Y8" s="1039"/>
      <c r="Z8" s="1039"/>
      <c r="AA8" s="1039">
        <v>3</v>
      </c>
      <c r="AB8" s="1039"/>
      <c r="AC8" s="1039"/>
      <c r="AD8" s="1039"/>
      <c r="AE8" s="1040"/>
      <c r="AF8" s="1035">
        <v>3</v>
      </c>
      <c r="AG8" s="1036"/>
      <c r="AH8" s="1036"/>
      <c r="AI8" s="1036"/>
      <c r="AJ8" s="1037"/>
      <c r="AK8" s="1080" t="s">
        <v>576</v>
      </c>
      <c r="AL8" s="1081"/>
      <c r="AM8" s="1081"/>
      <c r="AN8" s="1081"/>
      <c r="AO8" s="1081"/>
      <c r="AP8" s="1081" t="s">
        <v>576</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t="s">
        <v>575</v>
      </c>
      <c r="BS8" s="992" t="s">
        <v>574</v>
      </c>
      <c r="BT8" s="993"/>
      <c r="BU8" s="993"/>
      <c r="BV8" s="993"/>
      <c r="BW8" s="993"/>
      <c r="BX8" s="993"/>
      <c r="BY8" s="993"/>
      <c r="BZ8" s="993"/>
      <c r="CA8" s="993"/>
      <c r="CB8" s="993"/>
      <c r="CC8" s="993"/>
      <c r="CD8" s="993"/>
      <c r="CE8" s="993"/>
      <c r="CF8" s="993"/>
      <c r="CG8" s="1014"/>
      <c r="CH8" s="989">
        <v>1</v>
      </c>
      <c r="CI8" s="990"/>
      <c r="CJ8" s="990"/>
      <c r="CK8" s="990"/>
      <c r="CL8" s="991"/>
      <c r="CM8" s="989">
        <v>93</v>
      </c>
      <c r="CN8" s="990"/>
      <c r="CO8" s="990"/>
      <c r="CP8" s="990"/>
      <c r="CQ8" s="991"/>
      <c r="CR8" s="989">
        <v>5</v>
      </c>
      <c r="CS8" s="990"/>
      <c r="CT8" s="990"/>
      <c r="CU8" s="990"/>
      <c r="CV8" s="991"/>
      <c r="CW8" s="989" t="s">
        <v>576</v>
      </c>
      <c r="CX8" s="990"/>
      <c r="CY8" s="990"/>
      <c r="CZ8" s="990"/>
      <c r="DA8" s="991"/>
      <c r="DB8" s="989">
        <v>60</v>
      </c>
      <c r="DC8" s="990"/>
      <c r="DD8" s="990"/>
      <c r="DE8" s="990"/>
      <c r="DF8" s="991"/>
      <c r="DG8" s="989" t="s">
        <v>576</v>
      </c>
      <c r="DH8" s="990"/>
      <c r="DI8" s="990"/>
      <c r="DJ8" s="990"/>
      <c r="DK8" s="991"/>
      <c r="DL8" s="989" t="s">
        <v>576</v>
      </c>
      <c r="DM8" s="990"/>
      <c r="DN8" s="990"/>
      <c r="DO8" s="990"/>
      <c r="DP8" s="991"/>
      <c r="DQ8" s="989" t="s">
        <v>576</v>
      </c>
      <c r="DR8" s="990"/>
      <c r="DS8" s="990"/>
      <c r="DT8" s="990"/>
      <c r="DU8" s="991"/>
      <c r="DV8" s="992"/>
      <c r="DW8" s="993"/>
      <c r="DX8" s="993"/>
      <c r="DY8" s="993"/>
      <c r="DZ8" s="994"/>
      <c r="EA8" s="222"/>
    </row>
    <row r="9" spans="1:131" s="223" customFormat="1" ht="26.25" customHeight="1" x14ac:dyDescent="0.15">
      <c r="A9" s="226">
        <v>3</v>
      </c>
      <c r="B9" s="1030" t="s">
        <v>377</v>
      </c>
      <c r="C9" s="1031"/>
      <c r="D9" s="1031"/>
      <c r="E9" s="1031"/>
      <c r="F9" s="1031"/>
      <c r="G9" s="1031"/>
      <c r="H9" s="1031"/>
      <c r="I9" s="1031"/>
      <c r="J9" s="1031"/>
      <c r="K9" s="1031"/>
      <c r="L9" s="1031"/>
      <c r="M9" s="1031"/>
      <c r="N9" s="1031"/>
      <c r="O9" s="1031"/>
      <c r="P9" s="1032"/>
      <c r="Q9" s="1038">
        <v>10</v>
      </c>
      <c r="R9" s="1039"/>
      <c r="S9" s="1039"/>
      <c r="T9" s="1039"/>
      <c r="U9" s="1039"/>
      <c r="V9" s="1039">
        <v>10</v>
      </c>
      <c r="W9" s="1039"/>
      <c r="X9" s="1039"/>
      <c r="Y9" s="1039"/>
      <c r="Z9" s="1039"/>
      <c r="AA9" s="1039">
        <v>0</v>
      </c>
      <c r="AB9" s="1039"/>
      <c r="AC9" s="1039"/>
      <c r="AD9" s="1039"/>
      <c r="AE9" s="1040"/>
      <c r="AF9" s="1035">
        <v>0</v>
      </c>
      <c r="AG9" s="1036"/>
      <c r="AH9" s="1036"/>
      <c r="AI9" s="1036"/>
      <c r="AJ9" s="1037"/>
      <c r="AK9" s="1080" t="s">
        <v>576</v>
      </c>
      <c r="AL9" s="1081"/>
      <c r="AM9" s="1081"/>
      <c r="AN9" s="1081"/>
      <c r="AO9" s="1081"/>
      <c r="AP9" s="1081" t="s">
        <v>576</v>
      </c>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t="s">
        <v>378</v>
      </c>
      <c r="C10" s="1031"/>
      <c r="D10" s="1031"/>
      <c r="E10" s="1031"/>
      <c r="F10" s="1031"/>
      <c r="G10" s="1031"/>
      <c r="H10" s="1031"/>
      <c r="I10" s="1031"/>
      <c r="J10" s="1031"/>
      <c r="K10" s="1031"/>
      <c r="L10" s="1031"/>
      <c r="M10" s="1031"/>
      <c r="N10" s="1031"/>
      <c r="O10" s="1031"/>
      <c r="P10" s="1032"/>
      <c r="Q10" s="1038">
        <v>42</v>
      </c>
      <c r="R10" s="1039"/>
      <c r="S10" s="1039"/>
      <c r="T10" s="1039"/>
      <c r="U10" s="1039"/>
      <c r="V10" s="1039">
        <v>42</v>
      </c>
      <c r="W10" s="1039"/>
      <c r="X10" s="1039"/>
      <c r="Y10" s="1039"/>
      <c r="Z10" s="1039"/>
      <c r="AA10" s="1039">
        <v>0</v>
      </c>
      <c r="AB10" s="1039"/>
      <c r="AC10" s="1039"/>
      <c r="AD10" s="1039"/>
      <c r="AE10" s="1040"/>
      <c r="AF10" s="1035" t="s">
        <v>122</v>
      </c>
      <c r="AG10" s="1036"/>
      <c r="AH10" s="1036"/>
      <c r="AI10" s="1036"/>
      <c r="AJ10" s="1037"/>
      <c r="AK10" s="1080" t="s">
        <v>576</v>
      </c>
      <c r="AL10" s="1081"/>
      <c r="AM10" s="1081"/>
      <c r="AN10" s="1081"/>
      <c r="AO10" s="1081"/>
      <c r="AP10" s="1081">
        <v>18</v>
      </c>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379</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380</v>
      </c>
      <c r="B23" s="937" t="s">
        <v>381</v>
      </c>
      <c r="C23" s="938"/>
      <c r="D23" s="938"/>
      <c r="E23" s="938"/>
      <c r="F23" s="938"/>
      <c r="G23" s="938"/>
      <c r="H23" s="938"/>
      <c r="I23" s="938"/>
      <c r="J23" s="938"/>
      <c r="K23" s="938"/>
      <c r="L23" s="938"/>
      <c r="M23" s="938"/>
      <c r="N23" s="938"/>
      <c r="O23" s="938"/>
      <c r="P23" s="948"/>
      <c r="Q23" s="1067">
        <v>15311</v>
      </c>
      <c r="R23" s="1061"/>
      <c r="S23" s="1061"/>
      <c r="T23" s="1061"/>
      <c r="U23" s="1061"/>
      <c r="V23" s="1061">
        <v>14742</v>
      </c>
      <c r="W23" s="1061"/>
      <c r="X23" s="1061"/>
      <c r="Y23" s="1061"/>
      <c r="Z23" s="1061"/>
      <c r="AA23" s="1061">
        <v>569</v>
      </c>
      <c r="AB23" s="1061"/>
      <c r="AC23" s="1061"/>
      <c r="AD23" s="1061"/>
      <c r="AE23" s="1068"/>
      <c r="AF23" s="1069">
        <v>549</v>
      </c>
      <c r="AG23" s="1061"/>
      <c r="AH23" s="1061"/>
      <c r="AI23" s="1061"/>
      <c r="AJ23" s="1070"/>
      <c r="AK23" s="1071"/>
      <c r="AL23" s="1072"/>
      <c r="AM23" s="1072"/>
      <c r="AN23" s="1072"/>
      <c r="AO23" s="1072"/>
      <c r="AP23" s="1061">
        <v>7115</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382</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383</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358</v>
      </c>
      <c r="B26" s="996"/>
      <c r="C26" s="996"/>
      <c r="D26" s="996"/>
      <c r="E26" s="996"/>
      <c r="F26" s="996"/>
      <c r="G26" s="996"/>
      <c r="H26" s="996"/>
      <c r="I26" s="996"/>
      <c r="J26" s="996"/>
      <c r="K26" s="996"/>
      <c r="L26" s="996"/>
      <c r="M26" s="996"/>
      <c r="N26" s="996"/>
      <c r="O26" s="996"/>
      <c r="P26" s="997"/>
      <c r="Q26" s="1001" t="s">
        <v>384</v>
      </c>
      <c r="R26" s="1002"/>
      <c r="S26" s="1002"/>
      <c r="T26" s="1002"/>
      <c r="U26" s="1003"/>
      <c r="V26" s="1001" t="s">
        <v>385</v>
      </c>
      <c r="W26" s="1002"/>
      <c r="X26" s="1002"/>
      <c r="Y26" s="1002"/>
      <c r="Z26" s="1003"/>
      <c r="AA26" s="1001" t="s">
        <v>386</v>
      </c>
      <c r="AB26" s="1002"/>
      <c r="AC26" s="1002"/>
      <c r="AD26" s="1002"/>
      <c r="AE26" s="1002"/>
      <c r="AF26" s="1055" t="s">
        <v>387</v>
      </c>
      <c r="AG26" s="1008"/>
      <c r="AH26" s="1008"/>
      <c r="AI26" s="1008"/>
      <c r="AJ26" s="1056"/>
      <c r="AK26" s="1002" t="s">
        <v>388</v>
      </c>
      <c r="AL26" s="1002"/>
      <c r="AM26" s="1002"/>
      <c r="AN26" s="1002"/>
      <c r="AO26" s="1003"/>
      <c r="AP26" s="1001" t="s">
        <v>389</v>
      </c>
      <c r="AQ26" s="1002"/>
      <c r="AR26" s="1002"/>
      <c r="AS26" s="1002"/>
      <c r="AT26" s="1003"/>
      <c r="AU26" s="1001" t="s">
        <v>390</v>
      </c>
      <c r="AV26" s="1002"/>
      <c r="AW26" s="1002"/>
      <c r="AX26" s="1002"/>
      <c r="AY26" s="1003"/>
      <c r="AZ26" s="1001" t="s">
        <v>391</v>
      </c>
      <c r="BA26" s="1002"/>
      <c r="BB26" s="1002"/>
      <c r="BC26" s="1002"/>
      <c r="BD26" s="1003"/>
      <c r="BE26" s="1001" t="s">
        <v>365</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392</v>
      </c>
      <c r="C28" s="1048"/>
      <c r="D28" s="1048"/>
      <c r="E28" s="1048"/>
      <c r="F28" s="1048"/>
      <c r="G28" s="1048"/>
      <c r="H28" s="1048"/>
      <c r="I28" s="1048"/>
      <c r="J28" s="1048"/>
      <c r="K28" s="1048"/>
      <c r="L28" s="1048"/>
      <c r="M28" s="1048"/>
      <c r="N28" s="1048"/>
      <c r="O28" s="1048"/>
      <c r="P28" s="1049"/>
      <c r="Q28" s="1050">
        <v>2727</v>
      </c>
      <c r="R28" s="1051"/>
      <c r="S28" s="1051"/>
      <c r="T28" s="1051"/>
      <c r="U28" s="1051"/>
      <c r="V28" s="1051">
        <v>2850</v>
      </c>
      <c r="W28" s="1051"/>
      <c r="X28" s="1051"/>
      <c r="Y28" s="1051"/>
      <c r="Z28" s="1051"/>
      <c r="AA28" s="1051">
        <v>-123</v>
      </c>
      <c r="AB28" s="1051"/>
      <c r="AC28" s="1051"/>
      <c r="AD28" s="1051"/>
      <c r="AE28" s="1052"/>
      <c r="AF28" s="1053">
        <v>-123</v>
      </c>
      <c r="AG28" s="1051"/>
      <c r="AH28" s="1051"/>
      <c r="AI28" s="1051"/>
      <c r="AJ28" s="1054"/>
      <c r="AK28" s="1042">
        <v>243</v>
      </c>
      <c r="AL28" s="1043"/>
      <c r="AM28" s="1043"/>
      <c r="AN28" s="1043"/>
      <c r="AO28" s="1043"/>
      <c r="AP28" s="1043" t="s">
        <v>576</v>
      </c>
      <c r="AQ28" s="1043"/>
      <c r="AR28" s="1043"/>
      <c r="AS28" s="1043"/>
      <c r="AT28" s="1043"/>
      <c r="AU28" s="1043" t="s">
        <v>576</v>
      </c>
      <c r="AV28" s="1043"/>
      <c r="AW28" s="1043"/>
      <c r="AX28" s="1043"/>
      <c r="AY28" s="1043"/>
      <c r="AZ28" s="1044" t="s">
        <v>576</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393</v>
      </c>
      <c r="C29" s="1031"/>
      <c r="D29" s="1031"/>
      <c r="E29" s="1031"/>
      <c r="F29" s="1031"/>
      <c r="G29" s="1031"/>
      <c r="H29" s="1031"/>
      <c r="I29" s="1031"/>
      <c r="J29" s="1031"/>
      <c r="K29" s="1031"/>
      <c r="L29" s="1031"/>
      <c r="M29" s="1031"/>
      <c r="N29" s="1031"/>
      <c r="O29" s="1031"/>
      <c r="P29" s="1032"/>
      <c r="Q29" s="1038">
        <v>580</v>
      </c>
      <c r="R29" s="1039"/>
      <c r="S29" s="1039"/>
      <c r="T29" s="1039"/>
      <c r="U29" s="1039"/>
      <c r="V29" s="1039">
        <v>559</v>
      </c>
      <c r="W29" s="1039"/>
      <c r="X29" s="1039"/>
      <c r="Y29" s="1039"/>
      <c r="Z29" s="1039"/>
      <c r="AA29" s="1039">
        <v>21</v>
      </c>
      <c r="AB29" s="1039"/>
      <c r="AC29" s="1039"/>
      <c r="AD29" s="1039"/>
      <c r="AE29" s="1040"/>
      <c r="AF29" s="1035">
        <v>21</v>
      </c>
      <c r="AG29" s="1036"/>
      <c r="AH29" s="1036"/>
      <c r="AI29" s="1036"/>
      <c r="AJ29" s="1037"/>
      <c r="AK29" s="980">
        <v>143</v>
      </c>
      <c r="AL29" s="971"/>
      <c r="AM29" s="971"/>
      <c r="AN29" s="971"/>
      <c r="AO29" s="971"/>
      <c r="AP29" s="971" t="s">
        <v>576</v>
      </c>
      <c r="AQ29" s="971"/>
      <c r="AR29" s="971"/>
      <c r="AS29" s="971"/>
      <c r="AT29" s="971"/>
      <c r="AU29" s="971" t="s">
        <v>576</v>
      </c>
      <c r="AV29" s="971"/>
      <c r="AW29" s="971"/>
      <c r="AX29" s="971"/>
      <c r="AY29" s="971"/>
      <c r="AZ29" s="1041" t="s">
        <v>576</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394</v>
      </c>
      <c r="C30" s="1031"/>
      <c r="D30" s="1031"/>
      <c r="E30" s="1031"/>
      <c r="F30" s="1031"/>
      <c r="G30" s="1031"/>
      <c r="H30" s="1031"/>
      <c r="I30" s="1031"/>
      <c r="J30" s="1031"/>
      <c r="K30" s="1031"/>
      <c r="L30" s="1031"/>
      <c r="M30" s="1031"/>
      <c r="N30" s="1031"/>
      <c r="O30" s="1031"/>
      <c r="P30" s="1032"/>
      <c r="Q30" s="1038">
        <v>547</v>
      </c>
      <c r="R30" s="1039"/>
      <c r="S30" s="1039"/>
      <c r="T30" s="1039"/>
      <c r="U30" s="1039"/>
      <c r="V30" s="1039">
        <v>557</v>
      </c>
      <c r="W30" s="1039"/>
      <c r="X30" s="1039"/>
      <c r="Y30" s="1039"/>
      <c r="Z30" s="1039"/>
      <c r="AA30" s="1039">
        <v>-10</v>
      </c>
      <c r="AB30" s="1039"/>
      <c r="AC30" s="1039"/>
      <c r="AD30" s="1039"/>
      <c r="AE30" s="1040"/>
      <c r="AF30" s="1035">
        <v>118</v>
      </c>
      <c r="AG30" s="1036"/>
      <c r="AH30" s="1036"/>
      <c r="AI30" s="1036"/>
      <c r="AJ30" s="1037"/>
      <c r="AK30" s="980">
        <v>36</v>
      </c>
      <c r="AL30" s="971"/>
      <c r="AM30" s="971"/>
      <c r="AN30" s="971"/>
      <c r="AO30" s="971"/>
      <c r="AP30" s="971">
        <v>924</v>
      </c>
      <c r="AQ30" s="971"/>
      <c r="AR30" s="971"/>
      <c r="AS30" s="971"/>
      <c r="AT30" s="971"/>
      <c r="AU30" s="971">
        <v>56</v>
      </c>
      <c r="AV30" s="971"/>
      <c r="AW30" s="971"/>
      <c r="AX30" s="971"/>
      <c r="AY30" s="971"/>
      <c r="AZ30" s="1041" t="s">
        <v>576</v>
      </c>
      <c r="BA30" s="1041"/>
      <c r="BB30" s="1041"/>
      <c r="BC30" s="1041"/>
      <c r="BD30" s="1041"/>
      <c r="BE30" s="972" t="s">
        <v>395</v>
      </c>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396</v>
      </c>
      <c r="C31" s="1031"/>
      <c r="D31" s="1031"/>
      <c r="E31" s="1031"/>
      <c r="F31" s="1031"/>
      <c r="G31" s="1031"/>
      <c r="H31" s="1031"/>
      <c r="I31" s="1031"/>
      <c r="J31" s="1031"/>
      <c r="K31" s="1031"/>
      <c r="L31" s="1031"/>
      <c r="M31" s="1031"/>
      <c r="N31" s="1031"/>
      <c r="O31" s="1031"/>
      <c r="P31" s="1032"/>
      <c r="Q31" s="1038">
        <v>18</v>
      </c>
      <c r="R31" s="1039"/>
      <c r="S31" s="1039"/>
      <c r="T31" s="1039"/>
      <c r="U31" s="1039"/>
      <c r="V31" s="1039">
        <v>16</v>
      </c>
      <c r="W31" s="1039"/>
      <c r="X31" s="1039"/>
      <c r="Y31" s="1039"/>
      <c r="Z31" s="1039"/>
      <c r="AA31" s="1039">
        <v>2</v>
      </c>
      <c r="AB31" s="1039"/>
      <c r="AC31" s="1039"/>
      <c r="AD31" s="1039"/>
      <c r="AE31" s="1040"/>
      <c r="AF31" s="1035">
        <v>79</v>
      </c>
      <c r="AG31" s="1036"/>
      <c r="AH31" s="1036"/>
      <c r="AI31" s="1036"/>
      <c r="AJ31" s="1037"/>
      <c r="AK31" s="980">
        <v>5</v>
      </c>
      <c r="AL31" s="971"/>
      <c r="AM31" s="971"/>
      <c r="AN31" s="971"/>
      <c r="AO31" s="971"/>
      <c r="AP31" s="971">
        <v>27</v>
      </c>
      <c r="AQ31" s="971"/>
      <c r="AR31" s="971"/>
      <c r="AS31" s="971"/>
      <c r="AT31" s="971"/>
      <c r="AU31" s="971" t="s">
        <v>576</v>
      </c>
      <c r="AV31" s="971"/>
      <c r="AW31" s="971"/>
      <c r="AX31" s="971"/>
      <c r="AY31" s="971"/>
      <c r="AZ31" s="1041" t="s">
        <v>576</v>
      </c>
      <c r="BA31" s="1041"/>
      <c r="BB31" s="1041"/>
      <c r="BC31" s="1041"/>
      <c r="BD31" s="1041"/>
      <c r="BE31" s="972" t="s">
        <v>395</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397</v>
      </c>
      <c r="C32" s="1031"/>
      <c r="D32" s="1031"/>
      <c r="E32" s="1031"/>
      <c r="F32" s="1031"/>
      <c r="G32" s="1031"/>
      <c r="H32" s="1031"/>
      <c r="I32" s="1031"/>
      <c r="J32" s="1031"/>
      <c r="K32" s="1031"/>
      <c r="L32" s="1031"/>
      <c r="M32" s="1031"/>
      <c r="N32" s="1031"/>
      <c r="O32" s="1031"/>
      <c r="P32" s="1032"/>
      <c r="Q32" s="1038">
        <v>505</v>
      </c>
      <c r="R32" s="1039"/>
      <c r="S32" s="1039"/>
      <c r="T32" s="1039"/>
      <c r="U32" s="1039"/>
      <c r="V32" s="1039">
        <v>470</v>
      </c>
      <c r="W32" s="1039"/>
      <c r="X32" s="1039"/>
      <c r="Y32" s="1039"/>
      <c r="Z32" s="1039"/>
      <c r="AA32" s="1039">
        <v>35</v>
      </c>
      <c r="AB32" s="1039"/>
      <c r="AC32" s="1039"/>
      <c r="AD32" s="1039"/>
      <c r="AE32" s="1040"/>
      <c r="AF32" s="1035">
        <v>404</v>
      </c>
      <c r="AG32" s="1036"/>
      <c r="AH32" s="1036"/>
      <c r="AI32" s="1036"/>
      <c r="AJ32" s="1037"/>
      <c r="AK32" s="980">
        <v>241</v>
      </c>
      <c r="AL32" s="971"/>
      <c r="AM32" s="971"/>
      <c r="AN32" s="971"/>
      <c r="AO32" s="971"/>
      <c r="AP32" s="971">
        <v>1999</v>
      </c>
      <c r="AQ32" s="971"/>
      <c r="AR32" s="971"/>
      <c r="AS32" s="971"/>
      <c r="AT32" s="971"/>
      <c r="AU32" s="971">
        <v>1601</v>
      </c>
      <c r="AV32" s="971"/>
      <c r="AW32" s="971"/>
      <c r="AX32" s="971"/>
      <c r="AY32" s="971"/>
      <c r="AZ32" s="1041" t="s">
        <v>576</v>
      </c>
      <c r="BA32" s="1041"/>
      <c r="BB32" s="1041"/>
      <c r="BC32" s="1041"/>
      <c r="BD32" s="1041"/>
      <c r="BE32" s="972" t="s">
        <v>395</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398</v>
      </c>
      <c r="C33" s="1031"/>
      <c r="D33" s="1031"/>
      <c r="E33" s="1031"/>
      <c r="F33" s="1031"/>
      <c r="G33" s="1031"/>
      <c r="H33" s="1031"/>
      <c r="I33" s="1031"/>
      <c r="J33" s="1031"/>
      <c r="K33" s="1031"/>
      <c r="L33" s="1031"/>
      <c r="M33" s="1031"/>
      <c r="N33" s="1031"/>
      <c r="O33" s="1031"/>
      <c r="P33" s="1032"/>
      <c r="Q33" s="1038" t="s">
        <v>576</v>
      </c>
      <c r="R33" s="1039"/>
      <c r="S33" s="1039"/>
      <c r="T33" s="1039"/>
      <c r="U33" s="1039"/>
      <c r="V33" s="1039" t="s">
        <v>576</v>
      </c>
      <c r="W33" s="1039"/>
      <c r="X33" s="1039"/>
      <c r="Y33" s="1039"/>
      <c r="Z33" s="1039"/>
      <c r="AA33" s="1039" t="s">
        <v>576</v>
      </c>
      <c r="AB33" s="1039"/>
      <c r="AC33" s="1039"/>
      <c r="AD33" s="1039"/>
      <c r="AE33" s="1040"/>
      <c r="AF33" s="1035" t="s">
        <v>122</v>
      </c>
      <c r="AG33" s="1036"/>
      <c r="AH33" s="1036"/>
      <c r="AI33" s="1036"/>
      <c r="AJ33" s="1037"/>
      <c r="AK33" s="980" t="s">
        <v>576</v>
      </c>
      <c r="AL33" s="971"/>
      <c r="AM33" s="971"/>
      <c r="AN33" s="971"/>
      <c r="AO33" s="971"/>
      <c r="AP33" s="971" t="s">
        <v>576</v>
      </c>
      <c r="AQ33" s="971"/>
      <c r="AR33" s="971"/>
      <c r="AS33" s="971"/>
      <c r="AT33" s="971"/>
      <c r="AU33" s="971" t="s">
        <v>576</v>
      </c>
      <c r="AV33" s="971"/>
      <c r="AW33" s="971"/>
      <c r="AX33" s="971"/>
      <c r="AY33" s="971"/>
      <c r="AZ33" s="1041" t="s">
        <v>576</v>
      </c>
      <c r="BA33" s="1041"/>
      <c r="BB33" s="1041"/>
      <c r="BC33" s="1041"/>
      <c r="BD33" s="1041"/>
      <c r="BE33" s="972" t="s">
        <v>399</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400</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380</v>
      </c>
      <c r="B63" s="937" t="s">
        <v>401</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499</v>
      </c>
      <c r="AG63" s="959"/>
      <c r="AH63" s="959"/>
      <c r="AI63" s="959"/>
      <c r="AJ63" s="1022"/>
      <c r="AK63" s="1023"/>
      <c r="AL63" s="963"/>
      <c r="AM63" s="963"/>
      <c r="AN63" s="963"/>
      <c r="AO63" s="963"/>
      <c r="AP63" s="959">
        <v>2950</v>
      </c>
      <c r="AQ63" s="959"/>
      <c r="AR63" s="959"/>
      <c r="AS63" s="959"/>
      <c r="AT63" s="959"/>
      <c r="AU63" s="959">
        <v>1657</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402</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403</v>
      </c>
      <c r="B66" s="996"/>
      <c r="C66" s="996"/>
      <c r="D66" s="996"/>
      <c r="E66" s="996"/>
      <c r="F66" s="996"/>
      <c r="G66" s="996"/>
      <c r="H66" s="996"/>
      <c r="I66" s="996"/>
      <c r="J66" s="996"/>
      <c r="K66" s="996"/>
      <c r="L66" s="996"/>
      <c r="M66" s="996"/>
      <c r="N66" s="996"/>
      <c r="O66" s="996"/>
      <c r="P66" s="997"/>
      <c r="Q66" s="1001" t="s">
        <v>384</v>
      </c>
      <c r="R66" s="1002"/>
      <c r="S66" s="1002"/>
      <c r="T66" s="1002"/>
      <c r="U66" s="1003"/>
      <c r="V66" s="1001" t="s">
        <v>385</v>
      </c>
      <c r="W66" s="1002"/>
      <c r="X66" s="1002"/>
      <c r="Y66" s="1002"/>
      <c r="Z66" s="1003"/>
      <c r="AA66" s="1001" t="s">
        <v>386</v>
      </c>
      <c r="AB66" s="1002"/>
      <c r="AC66" s="1002"/>
      <c r="AD66" s="1002"/>
      <c r="AE66" s="1003"/>
      <c r="AF66" s="1007" t="s">
        <v>387</v>
      </c>
      <c r="AG66" s="1008"/>
      <c r="AH66" s="1008"/>
      <c r="AI66" s="1008"/>
      <c r="AJ66" s="1009"/>
      <c r="AK66" s="1001" t="s">
        <v>388</v>
      </c>
      <c r="AL66" s="996"/>
      <c r="AM66" s="996"/>
      <c r="AN66" s="996"/>
      <c r="AO66" s="997"/>
      <c r="AP66" s="1001" t="s">
        <v>389</v>
      </c>
      <c r="AQ66" s="1002"/>
      <c r="AR66" s="1002"/>
      <c r="AS66" s="1002"/>
      <c r="AT66" s="1003"/>
      <c r="AU66" s="1001" t="s">
        <v>404</v>
      </c>
      <c r="AV66" s="1002"/>
      <c r="AW66" s="1002"/>
      <c r="AX66" s="1002"/>
      <c r="AY66" s="1003"/>
      <c r="AZ66" s="1001" t="s">
        <v>365</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560</v>
      </c>
      <c r="C68" s="986"/>
      <c r="D68" s="986"/>
      <c r="E68" s="986"/>
      <c r="F68" s="986"/>
      <c r="G68" s="986"/>
      <c r="H68" s="986"/>
      <c r="I68" s="986"/>
      <c r="J68" s="986"/>
      <c r="K68" s="986"/>
      <c r="L68" s="986"/>
      <c r="M68" s="986"/>
      <c r="N68" s="986"/>
      <c r="O68" s="986"/>
      <c r="P68" s="987"/>
      <c r="Q68" s="988"/>
      <c r="R68" s="982"/>
      <c r="S68" s="982"/>
      <c r="T68" s="982"/>
      <c r="U68" s="982"/>
      <c r="V68" s="982"/>
      <c r="W68" s="982"/>
      <c r="X68" s="982"/>
      <c r="Y68" s="982"/>
      <c r="Z68" s="982"/>
      <c r="AA68" s="982"/>
      <c r="AB68" s="982"/>
      <c r="AC68" s="982"/>
      <c r="AD68" s="982"/>
      <c r="AE68" s="982"/>
      <c r="AF68" s="982"/>
      <c r="AG68" s="982"/>
      <c r="AH68" s="982"/>
      <c r="AI68" s="982"/>
      <c r="AJ68" s="982"/>
      <c r="AK68" s="982"/>
      <c r="AL68" s="982"/>
      <c r="AM68" s="982"/>
      <c r="AN68" s="982"/>
      <c r="AO68" s="982"/>
      <c r="AP68" s="982"/>
      <c r="AQ68" s="982"/>
      <c r="AR68" s="982"/>
      <c r="AS68" s="982"/>
      <c r="AT68" s="982"/>
      <c r="AU68" s="982"/>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561</v>
      </c>
      <c r="C69" s="975"/>
      <c r="D69" s="975"/>
      <c r="E69" s="975"/>
      <c r="F69" s="975"/>
      <c r="G69" s="975"/>
      <c r="H69" s="975"/>
      <c r="I69" s="975"/>
      <c r="J69" s="975"/>
      <c r="K69" s="975"/>
      <c r="L69" s="975"/>
      <c r="M69" s="975"/>
      <c r="N69" s="975"/>
      <c r="O69" s="975"/>
      <c r="P69" s="976"/>
      <c r="Q69" s="977"/>
      <c r="R69" s="971"/>
      <c r="S69" s="971"/>
      <c r="T69" s="971"/>
      <c r="U69" s="971"/>
      <c r="V69" s="971"/>
      <c r="W69" s="971"/>
      <c r="X69" s="971"/>
      <c r="Y69" s="971"/>
      <c r="Z69" s="971"/>
      <c r="AA69" s="971"/>
      <c r="AB69" s="971"/>
      <c r="AC69" s="971"/>
      <c r="AD69" s="971"/>
      <c r="AE69" s="971"/>
      <c r="AF69" s="971"/>
      <c r="AG69" s="971"/>
      <c r="AH69" s="971"/>
      <c r="AI69" s="971"/>
      <c r="AJ69" s="971"/>
      <c r="AK69" s="971"/>
      <c r="AL69" s="971"/>
      <c r="AM69" s="971"/>
      <c r="AN69" s="971"/>
      <c r="AO69" s="971"/>
      <c r="AP69" s="971"/>
      <c r="AQ69" s="971"/>
      <c r="AR69" s="971"/>
      <c r="AS69" s="971"/>
      <c r="AT69" s="971"/>
      <c r="AU69" s="971"/>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562</v>
      </c>
      <c r="C70" s="975"/>
      <c r="D70" s="975"/>
      <c r="E70" s="975"/>
      <c r="F70" s="975"/>
      <c r="G70" s="975"/>
      <c r="H70" s="975"/>
      <c r="I70" s="975"/>
      <c r="J70" s="975"/>
      <c r="K70" s="975"/>
      <c r="L70" s="975"/>
      <c r="M70" s="975"/>
      <c r="N70" s="975"/>
      <c r="O70" s="975"/>
      <c r="P70" s="976"/>
      <c r="Q70" s="977"/>
      <c r="R70" s="971"/>
      <c r="S70" s="971"/>
      <c r="T70" s="971"/>
      <c r="U70" s="971"/>
      <c r="V70" s="971"/>
      <c r="W70" s="971"/>
      <c r="X70" s="971"/>
      <c r="Y70" s="971"/>
      <c r="Z70" s="971"/>
      <c r="AA70" s="971"/>
      <c r="AB70" s="971"/>
      <c r="AC70" s="971"/>
      <c r="AD70" s="971"/>
      <c r="AE70" s="971"/>
      <c r="AF70" s="971"/>
      <c r="AG70" s="971"/>
      <c r="AH70" s="971"/>
      <c r="AI70" s="971"/>
      <c r="AJ70" s="971"/>
      <c r="AK70" s="971"/>
      <c r="AL70" s="971"/>
      <c r="AM70" s="971"/>
      <c r="AN70" s="971"/>
      <c r="AO70" s="971"/>
      <c r="AP70" s="971"/>
      <c r="AQ70" s="971"/>
      <c r="AR70" s="971"/>
      <c r="AS70" s="971"/>
      <c r="AT70" s="971"/>
      <c r="AU70" s="971"/>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563</v>
      </c>
      <c r="C71" s="975"/>
      <c r="D71" s="975"/>
      <c r="E71" s="975"/>
      <c r="F71" s="975"/>
      <c r="G71" s="975"/>
      <c r="H71" s="975"/>
      <c r="I71" s="975"/>
      <c r="J71" s="975"/>
      <c r="K71" s="975"/>
      <c r="L71" s="975"/>
      <c r="M71" s="975"/>
      <c r="N71" s="975"/>
      <c r="O71" s="975"/>
      <c r="P71" s="976"/>
      <c r="Q71" s="977"/>
      <c r="R71" s="971"/>
      <c r="S71" s="971"/>
      <c r="T71" s="971"/>
      <c r="U71" s="971"/>
      <c r="V71" s="971"/>
      <c r="W71" s="971"/>
      <c r="X71" s="971"/>
      <c r="Y71" s="971"/>
      <c r="Z71" s="971"/>
      <c r="AA71" s="971"/>
      <c r="AB71" s="971"/>
      <c r="AC71" s="971"/>
      <c r="AD71" s="971"/>
      <c r="AE71" s="971"/>
      <c r="AF71" s="971"/>
      <c r="AG71" s="971"/>
      <c r="AH71" s="971"/>
      <c r="AI71" s="971"/>
      <c r="AJ71" s="971"/>
      <c r="AK71" s="971"/>
      <c r="AL71" s="971"/>
      <c r="AM71" s="971"/>
      <c r="AN71" s="971"/>
      <c r="AO71" s="971"/>
      <c r="AP71" s="971"/>
      <c r="AQ71" s="971"/>
      <c r="AR71" s="971"/>
      <c r="AS71" s="971"/>
      <c r="AT71" s="971"/>
      <c r="AU71" s="971"/>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564</v>
      </c>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565</v>
      </c>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566</v>
      </c>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567</v>
      </c>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t="s">
        <v>568</v>
      </c>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t="s">
        <v>569</v>
      </c>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t="s">
        <v>570</v>
      </c>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t="s">
        <v>571</v>
      </c>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t="s">
        <v>572</v>
      </c>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v>2352</v>
      </c>
      <c r="AQ80" s="971"/>
      <c r="AR80" s="971"/>
      <c r="AS80" s="971"/>
      <c r="AT80" s="971"/>
      <c r="AU80" s="971" t="s">
        <v>576</v>
      </c>
      <c r="AV80" s="971"/>
      <c r="AW80" s="971"/>
      <c r="AX80" s="971"/>
      <c r="AY80" s="971"/>
      <c r="AZ80" s="972" t="s">
        <v>582</v>
      </c>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380</v>
      </c>
      <c r="B88" s="937" t="s">
        <v>405</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380</v>
      </c>
      <c r="BR102" s="937" t="s">
        <v>406</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35</v>
      </c>
      <c r="CS102" s="953"/>
      <c r="CT102" s="953"/>
      <c r="CU102" s="953"/>
      <c r="CV102" s="954"/>
      <c r="CW102" s="952"/>
      <c r="CX102" s="953"/>
      <c r="CY102" s="953"/>
      <c r="CZ102" s="953"/>
      <c r="DA102" s="954"/>
      <c r="DB102" s="952">
        <v>60</v>
      </c>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407</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408</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409</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410</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411</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412</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413</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414</v>
      </c>
      <c r="AB109" s="896"/>
      <c r="AC109" s="896"/>
      <c r="AD109" s="896"/>
      <c r="AE109" s="897"/>
      <c r="AF109" s="898" t="s">
        <v>415</v>
      </c>
      <c r="AG109" s="896"/>
      <c r="AH109" s="896"/>
      <c r="AI109" s="896"/>
      <c r="AJ109" s="897"/>
      <c r="AK109" s="898" t="s">
        <v>295</v>
      </c>
      <c r="AL109" s="896"/>
      <c r="AM109" s="896"/>
      <c r="AN109" s="896"/>
      <c r="AO109" s="897"/>
      <c r="AP109" s="898" t="s">
        <v>416</v>
      </c>
      <c r="AQ109" s="896"/>
      <c r="AR109" s="896"/>
      <c r="AS109" s="896"/>
      <c r="AT109" s="929"/>
      <c r="AU109" s="895" t="s">
        <v>413</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414</v>
      </c>
      <c r="BR109" s="896"/>
      <c r="BS109" s="896"/>
      <c r="BT109" s="896"/>
      <c r="BU109" s="897"/>
      <c r="BV109" s="898" t="s">
        <v>415</v>
      </c>
      <c r="BW109" s="896"/>
      <c r="BX109" s="896"/>
      <c r="BY109" s="896"/>
      <c r="BZ109" s="897"/>
      <c r="CA109" s="898" t="s">
        <v>295</v>
      </c>
      <c r="CB109" s="896"/>
      <c r="CC109" s="896"/>
      <c r="CD109" s="896"/>
      <c r="CE109" s="897"/>
      <c r="CF109" s="936" t="s">
        <v>416</v>
      </c>
      <c r="CG109" s="936"/>
      <c r="CH109" s="936"/>
      <c r="CI109" s="936"/>
      <c r="CJ109" s="936"/>
      <c r="CK109" s="898" t="s">
        <v>417</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414</v>
      </c>
      <c r="DH109" s="896"/>
      <c r="DI109" s="896"/>
      <c r="DJ109" s="896"/>
      <c r="DK109" s="897"/>
      <c r="DL109" s="898" t="s">
        <v>415</v>
      </c>
      <c r="DM109" s="896"/>
      <c r="DN109" s="896"/>
      <c r="DO109" s="896"/>
      <c r="DP109" s="897"/>
      <c r="DQ109" s="898" t="s">
        <v>295</v>
      </c>
      <c r="DR109" s="896"/>
      <c r="DS109" s="896"/>
      <c r="DT109" s="896"/>
      <c r="DU109" s="897"/>
      <c r="DV109" s="898" t="s">
        <v>416</v>
      </c>
      <c r="DW109" s="896"/>
      <c r="DX109" s="896"/>
      <c r="DY109" s="896"/>
      <c r="DZ109" s="929"/>
    </row>
    <row r="110" spans="1:131" s="218" customFormat="1" ht="26.25" customHeight="1" x14ac:dyDescent="0.15">
      <c r="A110" s="807" t="s">
        <v>418</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1178949</v>
      </c>
      <c r="AB110" s="889"/>
      <c r="AC110" s="889"/>
      <c r="AD110" s="889"/>
      <c r="AE110" s="890"/>
      <c r="AF110" s="891">
        <v>1060811</v>
      </c>
      <c r="AG110" s="889"/>
      <c r="AH110" s="889"/>
      <c r="AI110" s="889"/>
      <c r="AJ110" s="890"/>
      <c r="AK110" s="891">
        <v>1029260</v>
      </c>
      <c r="AL110" s="889"/>
      <c r="AM110" s="889"/>
      <c r="AN110" s="889"/>
      <c r="AO110" s="890"/>
      <c r="AP110" s="892">
        <v>15.6</v>
      </c>
      <c r="AQ110" s="893"/>
      <c r="AR110" s="893"/>
      <c r="AS110" s="893"/>
      <c r="AT110" s="894"/>
      <c r="AU110" s="930" t="s">
        <v>69</v>
      </c>
      <c r="AV110" s="931"/>
      <c r="AW110" s="931"/>
      <c r="AX110" s="931"/>
      <c r="AY110" s="931"/>
      <c r="AZ110" s="860" t="s">
        <v>419</v>
      </c>
      <c r="BA110" s="808"/>
      <c r="BB110" s="808"/>
      <c r="BC110" s="808"/>
      <c r="BD110" s="808"/>
      <c r="BE110" s="808"/>
      <c r="BF110" s="808"/>
      <c r="BG110" s="808"/>
      <c r="BH110" s="808"/>
      <c r="BI110" s="808"/>
      <c r="BJ110" s="808"/>
      <c r="BK110" s="808"/>
      <c r="BL110" s="808"/>
      <c r="BM110" s="808"/>
      <c r="BN110" s="808"/>
      <c r="BO110" s="808"/>
      <c r="BP110" s="809"/>
      <c r="BQ110" s="861">
        <v>8677124</v>
      </c>
      <c r="BR110" s="842"/>
      <c r="BS110" s="842"/>
      <c r="BT110" s="842"/>
      <c r="BU110" s="842"/>
      <c r="BV110" s="842">
        <v>7581324</v>
      </c>
      <c r="BW110" s="842"/>
      <c r="BX110" s="842"/>
      <c r="BY110" s="842"/>
      <c r="BZ110" s="842"/>
      <c r="CA110" s="842">
        <v>7114821</v>
      </c>
      <c r="CB110" s="842"/>
      <c r="CC110" s="842"/>
      <c r="CD110" s="842"/>
      <c r="CE110" s="842"/>
      <c r="CF110" s="866">
        <v>108</v>
      </c>
      <c r="CG110" s="867"/>
      <c r="CH110" s="867"/>
      <c r="CI110" s="867"/>
      <c r="CJ110" s="867"/>
      <c r="CK110" s="926" t="s">
        <v>420</v>
      </c>
      <c r="CL110" s="819"/>
      <c r="CM110" s="860" t="s">
        <v>421</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422</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423</v>
      </c>
      <c r="BA111" s="752"/>
      <c r="BB111" s="752"/>
      <c r="BC111" s="752"/>
      <c r="BD111" s="752"/>
      <c r="BE111" s="752"/>
      <c r="BF111" s="752"/>
      <c r="BG111" s="752"/>
      <c r="BH111" s="752"/>
      <c r="BI111" s="752"/>
      <c r="BJ111" s="752"/>
      <c r="BK111" s="752"/>
      <c r="BL111" s="752"/>
      <c r="BM111" s="752"/>
      <c r="BN111" s="752"/>
      <c r="BO111" s="752"/>
      <c r="BP111" s="753"/>
      <c r="BQ111" s="816">
        <v>144505</v>
      </c>
      <c r="BR111" s="817"/>
      <c r="BS111" s="817"/>
      <c r="BT111" s="817"/>
      <c r="BU111" s="817"/>
      <c r="BV111" s="817">
        <v>144485</v>
      </c>
      <c r="BW111" s="817"/>
      <c r="BX111" s="817"/>
      <c r="BY111" s="817"/>
      <c r="BZ111" s="817"/>
      <c r="CA111" s="817">
        <v>144481</v>
      </c>
      <c r="CB111" s="817"/>
      <c r="CC111" s="817"/>
      <c r="CD111" s="817"/>
      <c r="CE111" s="817"/>
      <c r="CF111" s="875">
        <v>2.2000000000000002</v>
      </c>
      <c r="CG111" s="876"/>
      <c r="CH111" s="876"/>
      <c r="CI111" s="876"/>
      <c r="CJ111" s="876"/>
      <c r="CK111" s="927"/>
      <c r="CL111" s="821"/>
      <c r="CM111" s="815" t="s">
        <v>424</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425</v>
      </c>
      <c r="B112" s="913"/>
      <c r="C112" s="752" t="s">
        <v>426</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427</v>
      </c>
      <c r="BA112" s="752"/>
      <c r="BB112" s="752"/>
      <c r="BC112" s="752"/>
      <c r="BD112" s="752"/>
      <c r="BE112" s="752"/>
      <c r="BF112" s="752"/>
      <c r="BG112" s="752"/>
      <c r="BH112" s="752"/>
      <c r="BI112" s="752"/>
      <c r="BJ112" s="752"/>
      <c r="BK112" s="752"/>
      <c r="BL112" s="752"/>
      <c r="BM112" s="752"/>
      <c r="BN112" s="752"/>
      <c r="BO112" s="752"/>
      <c r="BP112" s="753"/>
      <c r="BQ112" s="816">
        <v>2103434</v>
      </c>
      <c r="BR112" s="817"/>
      <c r="BS112" s="817"/>
      <c r="BT112" s="817"/>
      <c r="BU112" s="817"/>
      <c r="BV112" s="817">
        <v>1867495</v>
      </c>
      <c r="BW112" s="817"/>
      <c r="BX112" s="817"/>
      <c r="BY112" s="817"/>
      <c r="BZ112" s="817"/>
      <c r="CA112" s="817">
        <v>1657713</v>
      </c>
      <c r="CB112" s="817"/>
      <c r="CC112" s="817"/>
      <c r="CD112" s="817"/>
      <c r="CE112" s="817"/>
      <c r="CF112" s="875">
        <v>25.2</v>
      </c>
      <c r="CG112" s="876"/>
      <c r="CH112" s="876"/>
      <c r="CI112" s="876"/>
      <c r="CJ112" s="876"/>
      <c r="CK112" s="927"/>
      <c r="CL112" s="821"/>
      <c r="CM112" s="815" t="s">
        <v>428</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429</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254306</v>
      </c>
      <c r="AB113" s="919"/>
      <c r="AC113" s="919"/>
      <c r="AD113" s="919"/>
      <c r="AE113" s="920"/>
      <c r="AF113" s="921">
        <v>234299</v>
      </c>
      <c r="AG113" s="919"/>
      <c r="AH113" s="919"/>
      <c r="AI113" s="919"/>
      <c r="AJ113" s="920"/>
      <c r="AK113" s="921">
        <v>222963</v>
      </c>
      <c r="AL113" s="919"/>
      <c r="AM113" s="919"/>
      <c r="AN113" s="919"/>
      <c r="AO113" s="920"/>
      <c r="AP113" s="922">
        <v>3.4</v>
      </c>
      <c r="AQ113" s="923"/>
      <c r="AR113" s="923"/>
      <c r="AS113" s="923"/>
      <c r="AT113" s="924"/>
      <c r="AU113" s="932"/>
      <c r="AV113" s="933"/>
      <c r="AW113" s="933"/>
      <c r="AX113" s="933"/>
      <c r="AY113" s="933"/>
      <c r="AZ113" s="815" t="s">
        <v>430</v>
      </c>
      <c r="BA113" s="752"/>
      <c r="BB113" s="752"/>
      <c r="BC113" s="752"/>
      <c r="BD113" s="752"/>
      <c r="BE113" s="752"/>
      <c r="BF113" s="752"/>
      <c r="BG113" s="752"/>
      <c r="BH113" s="752"/>
      <c r="BI113" s="752"/>
      <c r="BJ113" s="752"/>
      <c r="BK113" s="752"/>
      <c r="BL113" s="752"/>
      <c r="BM113" s="752"/>
      <c r="BN113" s="752"/>
      <c r="BO113" s="752"/>
      <c r="BP113" s="753"/>
      <c r="BQ113" s="816">
        <v>153416</v>
      </c>
      <c r="BR113" s="817"/>
      <c r="BS113" s="817"/>
      <c r="BT113" s="817"/>
      <c r="BU113" s="817"/>
      <c r="BV113" s="817">
        <v>309695</v>
      </c>
      <c r="BW113" s="817"/>
      <c r="BX113" s="817"/>
      <c r="BY113" s="817"/>
      <c r="BZ113" s="817"/>
      <c r="CA113" s="817">
        <v>284169</v>
      </c>
      <c r="CB113" s="817"/>
      <c r="CC113" s="817"/>
      <c r="CD113" s="817"/>
      <c r="CE113" s="817"/>
      <c r="CF113" s="875">
        <v>4.3</v>
      </c>
      <c r="CG113" s="876"/>
      <c r="CH113" s="876"/>
      <c r="CI113" s="876"/>
      <c r="CJ113" s="876"/>
      <c r="CK113" s="927"/>
      <c r="CL113" s="821"/>
      <c r="CM113" s="815" t="s">
        <v>431</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432</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122</v>
      </c>
      <c r="AB114" s="780"/>
      <c r="AC114" s="780"/>
      <c r="AD114" s="780"/>
      <c r="AE114" s="781"/>
      <c r="AF114" s="782" t="s">
        <v>122</v>
      </c>
      <c r="AG114" s="780"/>
      <c r="AH114" s="780"/>
      <c r="AI114" s="780"/>
      <c r="AJ114" s="781"/>
      <c r="AK114" s="782" t="s">
        <v>122</v>
      </c>
      <c r="AL114" s="780"/>
      <c r="AM114" s="780"/>
      <c r="AN114" s="780"/>
      <c r="AO114" s="781"/>
      <c r="AP114" s="824" t="s">
        <v>122</v>
      </c>
      <c r="AQ114" s="825"/>
      <c r="AR114" s="825"/>
      <c r="AS114" s="825"/>
      <c r="AT114" s="826"/>
      <c r="AU114" s="932"/>
      <c r="AV114" s="933"/>
      <c r="AW114" s="933"/>
      <c r="AX114" s="933"/>
      <c r="AY114" s="933"/>
      <c r="AZ114" s="815" t="s">
        <v>433</v>
      </c>
      <c r="BA114" s="752"/>
      <c r="BB114" s="752"/>
      <c r="BC114" s="752"/>
      <c r="BD114" s="752"/>
      <c r="BE114" s="752"/>
      <c r="BF114" s="752"/>
      <c r="BG114" s="752"/>
      <c r="BH114" s="752"/>
      <c r="BI114" s="752"/>
      <c r="BJ114" s="752"/>
      <c r="BK114" s="752"/>
      <c r="BL114" s="752"/>
      <c r="BM114" s="752"/>
      <c r="BN114" s="752"/>
      <c r="BO114" s="752"/>
      <c r="BP114" s="753"/>
      <c r="BQ114" s="816">
        <v>1823507</v>
      </c>
      <c r="BR114" s="817"/>
      <c r="BS114" s="817"/>
      <c r="BT114" s="817"/>
      <c r="BU114" s="817"/>
      <c r="BV114" s="817">
        <v>1851363</v>
      </c>
      <c r="BW114" s="817"/>
      <c r="BX114" s="817"/>
      <c r="BY114" s="817"/>
      <c r="BZ114" s="817"/>
      <c r="CA114" s="817">
        <v>1815776</v>
      </c>
      <c r="CB114" s="817"/>
      <c r="CC114" s="817"/>
      <c r="CD114" s="817"/>
      <c r="CE114" s="817"/>
      <c r="CF114" s="875">
        <v>27.6</v>
      </c>
      <c r="CG114" s="876"/>
      <c r="CH114" s="876"/>
      <c r="CI114" s="876"/>
      <c r="CJ114" s="876"/>
      <c r="CK114" s="927"/>
      <c r="CL114" s="821"/>
      <c r="CM114" s="815" t="s">
        <v>434</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435</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29884</v>
      </c>
      <c r="AB115" s="919"/>
      <c r="AC115" s="919"/>
      <c r="AD115" s="919"/>
      <c r="AE115" s="920"/>
      <c r="AF115" s="921">
        <v>53260</v>
      </c>
      <c r="AG115" s="919"/>
      <c r="AH115" s="919"/>
      <c r="AI115" s="919"/>
      <c r="AJ115" s="920"/>
      <c r="AK115" s="921">
        <v>39656</v>
      </c>
      <c r="AL115" s="919"/>
      <c r="AM115" s="919"/>
      <c r="AN115" s="919"/>
      <c r="AO115" s="920"/>
      <c r="AP115" s="922">
        <v>0.6</v>
      </c>
      <c r="AQ115" s="923"/>
      <c r="AR115" s="923"/>
      <c r="AS115" s="923"/>
      <c r="AT115" s="924"/>
      <c r="AU115" s="932"/>
      <c r="AV115" s="933"/>
      <c r="AW115" s="933"/>
      <c r="AX115" s="933"/>
      <c r="AY115" s="933"/>
      <c r="AZ115" s="815" t="s">
        <v>436</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437</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v>139897</v>
      </c>
      <c r="DH115" s="780"/>
      <c r="DI115" s="780"/>
      <c r="DJ115" s="780"/>
      <c r="DK115" s="781"/>
      <c r="DL115" s="782">
        <v>139897</v>
      </c>
      <c r="DM115" s="780"/>
      <c r="DN115" s="780"/>
      <c r="DO115" s="780"/>
      <c r="DP115" s="781"/>
      <c r="DQ115" s="782">
        <v>139897</v>
      </c>
      <c r="DR115" s="780"/>
      <c r="DS115" s="780"/>
      <c r="DT115" s="780"/>
      <c r="DU115" s="781"/>
      <c r="DV115" s="824">
        <v>2.1</v>
      </c>
      <c r="DW115" s="825"/>
      <c r="DX115" s="825"/>
      <c r="DY115" s="825"/>
      <c r="DZ115" s="826"/>
    </row>
    <row r="116" spans="1:130" s="218" customFormat="1" ht="26.25" customHeight="1" x14ac:dyDescent="0.15">
      <c r="A116" s="916"/>
      <c r="B116" s="917"/>
      <c r="C116" s="839" t="s">
        <v>438</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439</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440</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441</v>
      </c>
      <c r="Z117" s="897"/>
      <c r="AA117" s="902">
        <v>1463139</v>
      </c>
      <c r="AB117" s="903"/>
      <c r="AC117" s="903"/>
      <c r="AD117" s="903"/>
      <c r="AE117" s="904"/>
      <c r="AF117" s="905">
        <v>1348370</v>
      </c>
      <c r="AG117" s="903"/>
      <c r="AH117" s="903"/>
      <c r="AI117" s="903"/>
      <c r="AJ117" s="904"/>
      <c r="AK117" s="905">
        <v>1291879</v>
      </c>
      <c r="AL117" s="903"/>
      <c r="AM117" s="903"/>
      <c r="AN117" s="903"/>
      <c r="AO117" s="904"/>
      <c r="AP117" s="906"/>
      <c r="AQ117" s="907"/>
      <c r="AR117" s="907"/>
      <c r="AS117" s="907"/>
      <c r="AT117" s="908"/>
      <c r="AU117" s="932"/>
      <c r="AV117" s="933"/>
      <c r="AW117" s="933"/>
      <c r="AX117" s="933"/>
      <c r="AY117" s="933"/>
      <c r="AZ117" s="863" t="s">
        <v>442</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443</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417</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414</v>
      </c>
      <c r="AB118" s="896"/>
      <c r="AC118" s="896"/>
      <c r="AD118" s="896"/>
      <c r="AE118" s="897"/>
      <c r="AF118" s="898" t="s">
        <v>415</v>
      </c>
      <c r="AG118" s="896"/>
      <c r="AH118" s="896"/>
      <c r="AI118" s="896"/>
      <c r="AJ118" s="897"/>
      <c r="AK118" s="898" t="s">
        <v>295</v>
      </c>
      <c r="AL118" s="896"/>
      <c r="AM118" s="896"/>
      <c r="AN118" s="896"/>
      <c r="AO118" s="897"/>
      <c r="AP118" s="899" t="s">
        <v>416</v>
      </c>
      <c r="AQ118" s="900"/>
      <c r="AR118" s="900"/>
      <c r="AS118" s="900"/>
      <c r="AT118" s="901"/>
      <c r="AU118" s="932"/>
      <c r="AV118" s="933"/>
      <c r="AW118" s="933"/>
      <c r="AX118" s="933"/>
      <c r="AY118" s="933"/>
      <c r="AZ118" s="838" t="s">
        <v>444</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445</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420</v>
      </c>
      <c r="B119" s="819"/>
      <c r="C119" s="860" t="s">
        <v>421</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178</v>
      </c>
      <c r="BA119" s="239"/>
      <c r="BB119" s="239"/>
      <c r="BC119" s="239"/>
      <c r="BD119" s="239"/>
      <c r="BE119" s="239"/>
      <c r="BF119" s="239"/>
      <c r="BG119" s="239"/>
      <c r="BH119" s="239"/>
      <c r="BI119" s="239"/>
      <c r="BJ119" s="239"/>
      <c r="BK119" s="239"/>
      <c r="BL119" s="239"/>
      <c r="BM119" s="239"/>
      <c r="BN119" s="239"/>
      <c r="BO119" s="877" t="s">
        <v>446</v>
      </c>
      <c r="BP119" s="878"/>
      <c r="BQ119" s="879">
        <v>12901986</v>
      </c>
      <c r="BR119" s="845"/>
      <c r="BS119" s="845"/>
      <c r="BT119" s="845"/>
      <c r="BU119" s="845"/>
      <c r="BV119" s="845">
        <v>11754362</v>
      </c>
      <c r="BW119" s="845"/>
      <c r="BX119" s="845"/>
      <c r="BY119" s="845"/>
      <c r="BZ119" s="845"/>
      <c r="CA119" s="845">
        <v>11016960</v>
      </c>
      <c r="CB119" s="845"/>
      <c r="CC119" s="845"/>
      <c r="CD119" s="845"/>
      <c r="CE119" s="845"/>
      <c r="CF119" s="748"/>
      <c r="CG119" s="749"/>
      <c r="CH119" s="749"/>
      <c r="CI119" s="749"/>
      <c r="CJ119" s="834"/>
      <c r="CK119" s="928"/>
      <c r="CL119" s="823"/>
      <c r="CM119" s="838" t="s">
        <v>447</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4608</v>
      </c>
      <c r="DH119" s="764"/>
      <c r="DI119" s="764"/>
      <c r="DJ119" s="764"/>
      <c r="DK119" s="765"/>
      <c r="DL119" s="766">
        <v>4588</v>
      </c>
      <c r="DM119" s="764"/>
      <c r="DN119" s="764"/>
      <c r="DO119" s="764"/>
      <c r="DP119" s="765"/>
      <c r="DQ119" s="766">
        <v>4584</v>
      </c>
      <c r="DR119" s="764"/>
      <c r="DS119" s="764"/>
      <c r="DT119" s="764"/>
      <c r="DU119" s="765"/>
      <c r="DV119" s="848">
        <v>0.1</v>
      </c>
      <c r="DW119" s="849"/>
      <c r="DX119" s="849"/>
      <c r="DY119" s="849"/>
      <c r="DZ119" s="850"/>
    </row>
    <row r="120" spans="1:130" s="218" customFormat="1" ht="26.25" customHeight="1" x14ac:dyDescent="0.15">
      <c r="A120" s="820"/>
      <c r="B120" s="821"/>
      <c r="C120" s="815" t="s">
        <v>424</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448</v>
      </c>
      <c r="AV120" s="881"/>
      <c r="AW120" s="881"/>
      <c r="AX120" s="881"/>
      <c r="AY120" s="882"/>
      <c r="AZ120" s="860" t="s">
        <v>449</v>
      </c>
      <c r="BA120" s="808"/>
      <c r="BB120" s="808"/>
      <c r="BC120" s="808"/>
      <c r="BD120" s="808"/>
      <c r="BE120" s="808"/>
      <c r="BF120" s="808"/>
      <c r="BG120" s="808"/>
      <c r="BH120" s="808"/>
      <c r="BI120" s="808"/>
      <c r="BJ120" s="808"/>
      <c r="BK120" s="808"/>
      <c r="BL120" s="808"/>
      <c r="BM120" s="808"/>
      <c r="BN120" s="808"/>
      <c r="BO120" s="808"/>
      <c r="BP120" s="809"/>
      <c r="BQ120" s="861">
        <v>3715924</v>
      </c>
      <c r="BR120" s="842"/>
      <c r="BS120" s="842"/>
      <c r="BT120" s="842"/>
      <c r="BU120" s="842"/>
      <c r="BV120" s="842">
        <v>4156865</v>
      </c>
      <c r="BW120" s="842"/>
      <c r="BX120" s="842"/>
      <c r="BY120" s="842"/>
      <c r="BZ120" s="842"/>
      <c r="CA120" s="842">
        <v>4354287</v>
      </c>
      <c r="CB120" s="842"/>
      <c r="CC120" s="842"/>
      <c r="CD120" s="842"/>
      <c r="CE120" s="842"/>
      <c r="CF120" s="866">
        <v>66.099999999999994</v>
      </c>
      <c r="CG120" s="867"/>
      <c r="CH120" s="867"/>
      <c r="CI120" s="867"/>
      <c r="CJ120" s="867"/>
      <c r="CK120" s="868" t="s">
        <v>450</v>
      </c>
      <c r="CL120" s="852"/>
      <c r="CM120" s="852"/>
      <c r="CN120" s="852"/>
      <c r="CO120" s="853"/>
      <c r="CP120" s="872" t="s">
        <v>397</v>
      </c>
      <c r="CQ120" s="873"/>
      <c r="CR120" s="873"/>
      <c r="CS120" s="873"/>
      <c r="CT120" s="873"/>
      <c r="CU120" s="873"/>
      <c r="CV120" s="873"/>
      <c r="CW120" s="873"/>
      <c r="CX120" s="873"/>
      <c r="CY120" s="873"/>
      <c r="CZ120" s="873"/>
      <c r="DA120" s="873"/>
      <c r="DB120" s="873"/>
      <c r="DC120" s="873"/>
      <c r="DD120" s="873"/>
      <c r="DE120" s="873"/>
      <c r="DF120" s="874"/>
      <c r="DG120" s="861">
        <v>2046759</v>
      </c>
      <c r="DH120" s="842"/>
      <c r="DI120" s="842"/>
      <c r="DJ120" s="842"/>
      <c r="DK120" s="842"/>
      <c r="DL120" s="842">
        <v>1811414</v>
      </c>
      <c r="DM120" s="842"/>
      <c r="DN120" s="842"/>
      <c r="DO120" s="842"/>
      <c r="DP120" s="842"/>
      <c r="DQ120" s="842">
        <v>1601327</v>
      </c>
      <c r="DR120" s="842"/>
      <c r="DS120" s="842"/>
      <c r="DT120" s="842"/>
      <c r="DU120" s="842"/>
      <c r="DV120" s="843">
        <v>24.3</v>
      </c>
      <c r="DW120" s="843"/>
      <c r="DX120" s="843"/>
      <c r="DY120" s="843"/>
      <c r="DZ120" s="844"/>
    </row>
    <row r="121" spans="1:130" s="218" customFormat="1" ht="26.25" customHeight="1" x14ac:dyDescent="0.15">
      <c r="A121" s="820"/>
      <c r="B121" s="821"/>
      <c r="C121" s="863" t="s">
        <v>451</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452</v>
      </c>
      <c r="BA121" s="752"/>
      <c r="BB121" s="752"/>
      <c r="BC121" s="752"/>
      <c r="BD121" s="752"/>
      <c r="BE121" s="752"/>
      <c r="BF121" s="752"/>
      <c r="BG121" s="752"/>
      <c r="BH121" s="752"/>
      <c r="BI121" s="752"/>
      <c r="BJ121" s="752"/>
      <c r="BK121" s="752"/>
      <c r="BL121" s="752"/>
      <c r="BM121" s="752"/>
      <c r="BN121" s="752"/>
      <c r="BO121" s="752"/>
      <c r="BP121" s="753"/>
      <c r="BQ121" s="816">
        <v>383935</v>
      </c>
      <c r="BR121" s="817"/>
      <c r="BS121" s="817"/>
      <c r="BT121" s="817"/>
      <c r="BU121" s="817"/>
      <c r="BV121" s="817">
        <v>347021</v>
      </c>
      <c r="BW121" s="817"/>
      <c r="BX121" s="817"/>
      <c r="BY121" s="817"/>
      <c r="BZ121" s="817"/>
      <c r="CA121" s="817">
        <v>314091</v>
      </c>
      <c r="CB121" s="817"/>
      <c r="CC121" s="817"/>
      <c r="CD121" s="817"/>
      <c r="CE121" s="817"/>
      <c r="CF121" s="875">
        <v>4.8</v>
      </c>
      <c r="CG121" s="876"/>
      <c r="CH121" s="876"/>
      <c r="CI121" s="876"/>
      <c r="CJ121" s="876"/>
      <c r="CK121" s="869"/>
      <c r="CL121" s="855"/>
      <c r="CM121" s="855"/>
      <c r="CN121" s="855"/>
      <c r="CO121" s="856"/>
      <c r="CP121" s="835" t="s">
        <v>394</v>
      </c>
      <c r="CQ121" s="836"/>
      <c r="CR121" s="836"/>
      <c r="CS121" s="836"/>
      <c r="CT121" s="836"/>
      <c r="CU121" s="836"/>
      <c r="CV121" s="836"/>
      <c r="CW121" s="836"/>
      <c r="CX121" s="836"/>
      <c r="CY121" s="836"/>
      <c r="CZ121" s="836"/>
      <c r="DA121" s="836"/>
      <c r="DB121" s="836"/>
      <c r="DC121" s="836"/>
      <c r="DD121" s="836"/>
      <c r="DE121" s="836"/>
      <c r="DF121" s="837"/>
      <c r="DG121" s="816">
        <v>56675</v>
      </c>
      <c r="DH121" s="817"/>
      <c r="DI121" s="817"/>
      <c r="DJ121" s="817"/>
      <c r="DK121" s="817"/>
      <c r="DL121" s="817">
        <v>56081</v>
      </c>
      <c r="DM121" s="817"/>
      <c r="DN121" s="817"/>
      <c r="DO121" s="817"/>
      <c r="DP121" s="817"/>
      <c r="DQ121" s="817">
        <v>56386</v>
      </c>
      <c r="DR121" s="817"/>
      <c r="DS121" s="817"/>
      <c r="DT121" s="817"/>
      <c r="DU121" s="817"/>
      <c r="DV121" s="794">
        <v>0.9</v>
      </c>
      <c r="DW121" s="794"/>
      <c r="DX121" s="794"/>
      <c r="DY121" s="794"/>
      <c r="DZ121" s="795"/>
    </row>
    <row r="122" spans="1:130" s="218" customFormat="1" ht="26.25" customHeight="1" x14ac:dyDescent="0.15">
      <c r="A122" s="820"/>
      <c r="B122" s="821"/>
      <c r="C122" s="815" t="s">
        <v>434</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453</v>
      </c>
      <c r="BA122" s="839"/>
      <c r="BB122" s="839"/>
      <c r="BC122" s="839"/>
      <c r="BD122" s="839"/>
      <c r="BE122" s="839"/>
      <c r="BF122" s="839"/>
      <c r="BG122" s="839"/>
      <c r="BH122" s="839"/>
      <c r="BI122" s="839"/>
      <c r="BJ122" s="839"/>
      <c r="BK122" s="839"/>
      <c r="BL122" s="839"/>
      <c r="BM122" s="839"/>
      <c r="BN122" s="839"/>
      <c r="BO122" s="839"/>
      <c r="BP122" s="840"/>
      <c r="BQ122" s="879">
        <v>8160365</v>
      </c>
      <c r="BR122" s="845"/>
      <c r="BS122" s="845"/>
      <c r="BT122" s="845"/>
      <c r="BU122" s="845"/>
      <c r="BV122" s="845">
        <v>7600674</v>
      </c>
      <c r="BW122" s="845"/>
      <c r="BX122" s="845"/>
      <c r="BY122" s="845"/>
      <c r="BZ122" s="845"/>
      <c r="CA122" s="845">
        <v>7039105</v>
      </c>
      <c r="CB122" s="845"/>
      <c r="CC122" s="845"/>
      <c r="CD122" s="845"/>
      <c r="CE122" s="845"/>
      <c r="CF122" s="846">
        <v>106.8</v>
      </c>
      <c r="CG122" s="847"/>
      <c r="CH122" s="847"/>
      <c r="CI122" s="847"/>
      <c r="CJ122" s="847"/>
      <c r="CK122" s="869"/>
      <c r="CL122" s="855"/>
      <c r="CM122" s="855"/>
      <c r="CN122" s="855"/>
      <c r="CO122" s="856"/>
      <c r="CP122" s="835" t="s">
        <v>398</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15">
      <c r="A123" s="820"/>
      <c r="B123" s="821"/>
      <c r="C123" s="815" t="s">
        <v>440</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178</v>
      </c>
      <c r="BA123" s="239"/>
      <c r="BB123" s="239"/>
      <c r="BC123" s="239"/>
      <c r="BD123" s="239"/>
      <c r="BE123" s="239"/>
      <c r="BF123" s="239"/>
      <c r="BG123" s="239"/>
      <c r="BH123" s="239"/>
      <c r="BI123" s="239"/>
      <c r="BJ123" s="239"/>
      <c r="BK123" s="239"/>
      <c r="BL123" s="239"/>
      <c r="BM123" s="239"/>
      <c r="BN123" s="239"/>
      <c r="BO123" s="877" t="s">
        <v>454</v>
      </c>
      <c r="BP123" s="878"/>
      <c r="BQ123" s="832">
        <v>12260224</v>
      </c>
      <c r="BR123" s="833"/>
      <c r="BS123" s="833"/>
      <c r="BT123" s="833"/>
      <c r="BU123" s="833"/>
      <c r="BV123" s="833">
        <v>12104560</v>
      </c>
      <c r="BW123" s="833"/>
      <c r="BX123" s="833"/>
      <c r="BY123" s="833"/>
      <c r="BZ123" s="833"/>
      <c r="CA123" s="833">
        <v>11707483</v>
      </c>
      <c r="CB123" s="833"/>
      <c r="CC123" s="833"/>
      <c r="CD123" s="833"/>
      <c r="CE123" s="833"/>
      <c r="CF123" s="748"/>
      <c r="CG123" s="749"/>
      <c r="CH123" s="749"/>
      <c r="CI123" s="749"/>
      <c r="CJ123" s="834"/>
      <c r="CK123" s="869"/>
      <c r="CL123" s="855"/>
      <c r="CM123" s="855"/>
      <c r="CN123" s="855"/>
      <c r="CO123" s="856"/>
      <c r="CP123" s="835" t="s">
        <v>396</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443</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455</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10.1</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456</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445</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457</v>
      </c>
      <c r="CL125" s="852"/>
      <c r="CM125" s="852"/>
      <c r="CN125" s="852"/>
      <c r="CO125" s="853"/>
      <c r="CP125" s="860" t="s">
        <v>458</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447</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459</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460</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29884</v>
      </c>
      <c r="AB127" s="780"/>
      <c r="AC127" s="780"/>
      <c r="AD127" s="780"/>
      <c r="AE127" s="781"/>
      <c r="AF127" s="782">
        <v>53260</v>
      </c>
      <c r="AG127" s="780"/>
      <c r="AH127" s="780"/>
      <c r="AI127" s="780"/>
      <c r="AJ127" s="781"/>
      <c r="AK127" s="782">
        <v>39656</v>
      </c>
      <c r="AL127" s="780"/>
      <c r="AM127" s="780"/>
      <c r="AN127" s="780"/>
      <c r="AO127" s="781"/>
      <c r="AP127" s="824">
        <v>0.6</v>
      </c>
      <c r="AQ127" s="825"/>
      <c r="AR127" s="825"/>
      <c r="AS127" s="825"/>
      <c r="AT127" s="826"/>
      <c r="AU127" s="220"/>
      <c r="AV127" s="220"/>
      <c r="AW127" s="220"/>
      <c r="AX127" s="841" t="s">
        <v>461</v>
      </c>
      <c r="AY127" s="812"/>
      <c r="AZ127" s="812"/>
      <c r="BA127" s="812"/>
      <c r="BB127" s="812"/>
      <c r="BC127" s="812"/>
      <c r="BD127" s="812"/>
      <c r="BE127" s="813"/>
      <c r="BF127" s="811" t="s">
        <v>462</v>
      </c>
      <c r="BG127" s="812"/>
      <c r="BH127" s="812"/>
      <c r="BI127" s="812"/>
      <c r="BJ127" s="812"/>
      <c r="BK127" s="812"/>
      <c r="BL127" s="813"/>
      <c r="BM127" s="811" t="s">
        <v>463</v>
      </c>
      <c r="BN127" s="812"/>
      <c r="BO127" s="812"/>
      <c r="BP127" s="812"/>
      <c r="BQ127" s="812"/>
      <c r="BR127" s="812"/>
      <c r="BS127" s="813"/>
      <c r="BT127" s="811" t="s">
        <v>464</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465</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466</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467</v>
      </c>
      <c r="X128" s="798"/>
      <c r="Y128" s="798"/>
      <c r="Z128" s="799"/>
      <c r="AA128" s="800">
        <v>57666</v>
      </c>
      <c r="AB128" s="801"/>
      <c r="AC128" s="801"/>
      <c r="AD128" s="801"/>
      <c r="AE128" s="802"/>
      <c r="AF128" s="803">
        <v>46022</v>
      </c>
      <c r="AG128" s="801"/>
      <c r="AH128" s="801"/>
      <c r="AI128" s="801"/>
      <c r="AJ128" s="802"/>
      <c r="AK128" s="803">
        <v>54020</v>
      </c>
      <c r="AL128" s="801"/>
      <c r="AM128" s="801"/>
      <c r="AN128" s="801"/>
      <c r="AO128" s="802"/>
      <c r="AP128" s="804"/>
      <c r="AQ128" s="805"/>
      <c r="AR128" s="805"/>
      <c r="AS128" s="805"/>
      <c r="AT128" s="806"/>
      <c r="AU128" s="220"/>
      <c r="AV128" s="220"/>
      <c r="AW128" s="220"/>
      <c r="AX128" s="807" t="s">
        <v>468</v>
      </c>
      <c r="AY128" s="808"/>
      <c r="AZ128" s="808"/>
      <c r="BA128" s="808"/>
      <c r="BB128" s="808"/>
      <c r="BC128" s="808"/>
      <c r="BD128" s="808"/>
      <c r="BE128" s="809"/>
      <c r="BF128" s="786" t="s">
        <v>122</v>
      </c>
      <c r="BG128" s="787"/>
      <c r="BH128" s="787"/>
      <c r="BI128" s="787"/>
      <c r="BJ128" s="787"/>
      <c r="BK128" s="787"/>
      <c r="BL128" s="810"/>
      <c r="BM128" s="786">
        <v>13.94</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469</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470</v>
      </c>
      <c r="X129" s="777"/>
      <c r="Y129" s="777"/>
      <c r="Z129" s="778"/>
      <c r="AA129" s="779">
        <v>7139534</v>
      </c>
      <c r="AB129" s="780"/>
      <c r="AC129" s="780"/>
      <c r="AD129" s="780"/>
      <c r="AE129" s="781"/>
      <c r="AF129" s="782">
        <v>7200310</v>
      </c>
      <c r="AG129" s="780"/>
      <c r="AH129" s="780"/>
      <c r="AI129" s="780"/>
      <c r="AJ129" s="781"/>
      <c r="AK129" s="782">
        <v>7345586</v>
      </c>
      <c r="AL129" s="780"/>
      <c r="AM129" s="780"/>
      <c r="AN129" s="780"/>
      <c r="AO129" s="781"/>
      <c r="AP129" s="783"/>
      <c r="AQ129" s="784"/>
      <c r="AR129" s="784"/>
      <c r="AS129" s="784"/>
      <c r="AT129" s="785"/>
      <c r="AU129" s="221"/>
      <c r="AV129" s="221"/>
      <c r="AW129" s="221"/>
      <c r="AX129" s="751" t="s">
        <v>471</v>
      </c>
      <c r="AY129" s="752"/>
      <c r="AZ129" s="752"/>
      <c r="BA129" s="752"/>
      <c r="BB129" s="752"/>
      <c r="BC129" s="752"/>
      <c r="BD129" s="752"/>
      <c r="BE129" s="753"/>
      <c r="BF129" s="770" t="s">
        <v>122</v>
      </c>
      <c r="BG129" s="771"/>
      <c r="BH129" s="771"/>
      <c r="BI129" s="771"/>
      <c r="BJ129" s="771"/>
      <c r="BK129" s="771"/>
      <c r="BL129" s="772"/>
      <c r="BM129" s="770">
        <v>18.940000000000001</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472</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473</v>
      </c>
      <c r="X130" s="777"/>
      <c r="Y130" s="777"/>
      <c r="Z130" s="778"/>
      <c r="AA130" s="779">
        <v>811333</v>
      </c>
      <c r="AB130" s="780"/>
      <c r="AC130" s="780"/>
      <c r="AD130" s="780"/>
      <c r="AE130" s="781"/>
      <c r="AF130" s="782">
        <v>798166</v>
      </c>
      <c r="AG130" s="780"/>
      <c r="AH130" s="780"/>
      <c r="AI130" s="780"/>
      <c r="AJ130" s="781"/>
      <c r="AK130" s="782">
        <v>756968</v>
      </c>
      <c r="AL130" s="780"/>
      <c r="AM130" s="780"/>
      <c r="AN130" s="780"/>
      <c r="AO130" s="781"/>
      <c r="AP130" s="783"/>
      <c r="AQ130" s="784"/>
      <c r="AR130" s="784"/>
      <c r="AS130" s="784"/>
      <c r="AT130" s="785"/>
      <c r="AU130" s="221"/>
      <c r="AV130" s="221"/>
      <c r="AW130" s="221"/>
      <c r="AX130" s="751" t="s">
        <v>474</v>
      </c>
      <c r="AY130" s="752"/>
      <c r="AZ130" s="752"/>
      <c r="BA130" s="752"/>
      <c r="BB130" s="752"/>
      <c r="BC130" s="752"/>
      <c r="BD130" s="752"/>
      <c r="BE130" s="753"/>
      <c r="BF130" s="754">
        <v>8.1</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475</v>
      </c>
      <c r="X131" s="761"/>
      <c r="Y131" s="761"/>
      <c r="Z131" s="762"/>
      <c r="AA131" s="763">
        <v>6328201</v>
      </c>
      <c r="AB131" s="764"/>
      <c r="AC131" s="764"/>
      <c r="AD131" s="764"/>
      <c r="AE131" s="765"/>
      <c r="AF131" s="766">
        <v>6402144</v>
      </c>
      <c r="AG131" s="764"/>
      <c r="AH131" s="764"/>
      <c r="AI131" s="764"/>
      <c r="AJ131" s="765"/>
      <c r="AK131" s="766">
        <v>6588618</v>
      </c>
      <c r="AL131" s="764"/>
      <c r="AM131" s="764"/>
      <c r="AN131" s="764"/>
      <c r="AO131" s="765"/>
      <c r="AP131" s="767"/>
      <c r="AQ131" s="768"/>
      <c r="AR131" s="768"/>
      <c r="AS131" s="768"/>
      <c r="AT131" s="769"/>
      <c r="AU131" s="221"/>
      <c r="AV131" s="221"/>
      <c r="AW131" s="221"/>
      <c r="AX131" s="729" t="s">
        <v>476</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477</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478</v>
      </c>
      <c r="W132" s="742"/>
      <c r="X132" s="742"/>
      <c r="Y132" s="742"/>
      <c r="Z132" s="743"/>
      <c r="AA132" s="744">
        <v>9.3887662540000001</v>
      </c>
      <c r="AB132" s="745"/>
      <c r="AC132" s="745"/>
      <c r="AD132" s="745"/>
      <c r="AE132" s="746"/>
      <c r="AF132" s="747">
        <v>7.8752055560000001</v>
      </c>
      <c r="AG132" s="745"/>
      <c r="AH132" s="745"/>
      <c r="AI132" s="745"/>
      <c r="AJ132" s="746"/>
      <c r="AK132" s="747">
        <v>7.2988144100000003</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479</v>
      </c>
      <c r="W133" s="721"/>
      <c r="X133" s="721"/>
      <c r="Y133" s="721"/>
      <c r="Z133" s="722"/>
      <c r="AA133" s="723">
        <v>9.1999999999999993</v>
      </c>
      <c r="AB133" s="724"/>
      <c r="AC133" s="724"/>
      <c r="AD133" s="724"/>
      <c r="AE133" s="725"/>
      <c r="AF133" s="723">
        <v>8.6</v>
      </c>
      <c r="AG133" s="724"/>
      <c r="AH133" s="724"/>
      <c r="AI133" s="724"/>
      <c r="AJ133" s="725"/>
      <c r="AK133" s="723">
        <v>8.1</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l96wpXtoR+tAbNc5WP4o1RCKwX6nOckOI3BSg3OZhw8JT04S7MDpyBD7yxGkq7P+XHdbildA23b/nsylXR3qoQ==" saltValue="jBndvpo10p7gB5dzUZ9+h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BH55" zoomScaleNormal="85" zoomScaleSheetLayoutView="100" workbookViewId="0">
      <selection activeCell="BA24" sqref="BA24"/>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480</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QbmX4pnf3t/huDAQFBoJL2mPFketqRBMJz/yPN8E7/tJ2Q2CMJ+YBSR5GYm5TEhAZsKenOHntoGN7Lq00GZwgQ==" saltValue="tD7bN9UTKLBMGV1LOdV53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58"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3yLQARMK3hE3XIvpauTpUxbf6WF0pSqrfaWgjL8GKoPCLpMDDMZXXvLjo3Y4RwHQo4v+YIm0L4RSIJwMJrikow==" saltValue="Vect1jGrqvPPjxfVsgA7b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9"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481</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482</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483</v>
      </c>
      <c r="AP7" s="260"/>
      <c r="AQ7" s="261" t="s">
        <v>484</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485</v>
      </c>
      <c r="AQ8" s="267" t="s">
        <v>486</v>
      </c>
      <c r="AR8" s="268" t="s">
        <v>487</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488</v>
      </c>
      <c r="AL9" s="1131"/>
      <c r="AM9" s="1131"/>
      <c r="AN9" s="1132"/>
      <c r="AO9" s="269">
        <v>2420337</v>
      </c>
      <c r="AP9" s="269">
        <v>103779</v>
      </c>
      <c r="AQ9" s="270">
        <v>98214</v>
      </c>
      <c r="AR9" s="271">
        <v>5.7</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489</v>
      </c>
      <c r="AL10" s="1131"/>
      <c r="AM10" s="1131"/>
      <c r="AN10" s="1132"/>
      <c r="AO10" s="272">
        <v>388738</v>
      </c>
      <c r="AP10" s="272">
        <v>16668</v>
      </c>
      <c r="AQ10" s="273">
        <v>8330</v>
      </c>
      <c r="AR10" s="274">
        <v>100.1</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490</v>
      </c>
      <c r="AL11" s="1131"/>
      <c r="AM11" s="1131"/>
      <c r="AN11" s="1132"/>
      <c r="AO11" s="272">
        <v>34385</v>
      </c>
      <c r="AP11" s="272">
        <v>1474</v>
      </c>
      <c r="AQ11" s="273">
        <v>2236</v>
      </c>
      <c r="AR11" s="274">
        <v>-34.1</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491</v>
      </c>
      <c r="AL12" s="1131"/>
      <c r="AM12" s="1131"/>
      <c r="AN12" s="1132"/>
      <c r="AO12" s="272" t="s">
        <v>492</v>
      </c>
      <c r="AP12" s="272" t="s">
        <v>492</v>
      </c>
      <c r="AQ12" s="273">
        <v>12</v>
      </c>
      <c r="AR12" s="274" t="s">
        <v>492</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493</v>
      </c>
      <c r="AL13" s="1131"/>
      <c r="AM13" s="1131"/>
      <c r="AN13" s="1132"/>
      <c r="AO13" s="272">
        <v>55749</v>
      </c>
      <c r="AP13" s="272">
        <v>2390</v>
      </c>
      <c r="AQ13" s="273">
        <v>3111</v>
      </c>
      <c r="AR13" s="274">
        <v>-23.2</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494</v>
      </c>
      <c r="AL14" s="1131"/>
      <c r="AM14" s="1131"/>
      <c r="AN14" s="1132"/>
      <c r="AO14" s="272">
        <v>29539</v>
      </c>
      <c r="AP14" s="272">
        <v>1267</v>
      </c>
      <c r="AQ14" s="273">
        <v>1882</v>
      </c>
      <c r="AR14" s="274">
        <v>-32.700000000000003</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495</v>
      </c>
      <c r="AL15" s="1134"/>
      <c r="AM15" s="1134"/>
      <c r="AN15" s="1135"/>
      <c r="AO15" s="272">
        <v>-217687</v>
      </c>
      <c r="AP15" s="272">
        <v>-9334</v>
      </c>
      <c r="AQ15" s="273">
        <v>-6411</v>
      </c>
      <c r="AR15" s="274">
        <v>45.6</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178</v>
      </c>
      <c r="AL16" s="1134"/>
      <c r="AM16" s="1134"/>
      <c r="AN16" s="1135"/>
      <c r="AO16" s="272">
        <v>2711061</v>
      </c>
      <c r="AP16" s="272">
        <v>116245</v>
      </c>
      <c r="AQ16" s="273">
        <v>107373</v>
      </c>
      <c r="AR16" s="274">
        <v>8.3000000000000007</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496</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497</v>
      </c>
      <c r="AP20" s="281" t="s">
        <v>498</v>
      </c>
      <c r="AQ20" s="282" t="s">
        <v>499</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500</v>
      </c>
      <c r="AL21" s="1137"/>
      <c r="AM21" s="1137"/>
      <c r="AN21" s="1138"/>
      <c r="AO21" s="285">
        <v>9.09</v>
      </c>
      <c r="AP21" s="286">
        <v>9.17</v>
      </c>
      <c r="AQ21" s="287">
        <v>-0.08</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501</v>
      </c>
      <c r="AL22" s="1137"/>
      <c r="AM22" s="1137"/>
      <c r="AN22" s="1138"/>
      <c r="AO22" s="290">
        <v>96.9</v>
      </c>
      <c r="AP22" s="291">
        <v>97.5</v>
      </c>
      <c r="AQ22" s="292">
        <v>-0.6</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502</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503</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504</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483</v>
      </c>
      <c r="AP30" s="260"/>
      <c r="AQ30" s="261" t="s">
        <v>484</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485</v>
      </c>
      <c r="AQ31" s="267" t="s">
        <v>486</v>
      </c>
      <c r="AR31" s="268" t="s">
        <v>487</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505</v>
      </c>
      <c r="AL32" s="1121"/>
      <c r="AM32" s="1121"/>
      <c r="AN32" s="1122"/>
      <c r="AO32" s="300">
        <v>1029260</v>
      </c>
      <c r="AP32" s="300">
        <v>44133</v>
      </c>
      <c r="AQ32" s="301">
        <v>55954</v>
      </c>
      <c r="AR32" s="302">
        <v>-21.1</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506</v>
      </c>
      <c r="AL33" s="1121"/>
      <c r="AM33" s="1121"/>
      <c r="AN33" s="1122"/>
      <c r="AO33" s="300" t="s">
        <v>492</v>
      </c>
      <c r="AP33" s="300" t="s">
        <v>492</v>
      </c>
      <c r="AQ33" s="301" t="s">
        <v>492</v>
      </c>
      <c r="AR33" s="302" t="s">
        <v>492</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507</v>
      </c>
      <c r="AL34" s="1121"/>
      <c r="AM34" s="1121"/>
      <c r="AN34" s="1122"/>
      <c r="AO34" s="300" t="s">
        <v>492</v>
      </c>
      <c r="AP34" s="300" t="s">
        <v>492</v>
      </c>
      <c r="AQ34" s="301">
        <v>1</v>
      </c>
      <c r="AR34" s="302" t="s">
        <v>492</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508</v>
      </c>
      <c r="AL35" s="1121"/>
      <c r="AM35" s="1121"/>
      <c r="AN35" s="1122"/>
      <c r="AO35" s="300">
        <v>222963</v>
      </c>
      <c r="AP35" s="300">
        <v>9560</v>
      </c>
      <c r="AQ35" s="301">
        <v>17691</v>
      </c>
      <c r="AR35" s="302">
        <v>-46</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509</v>
      </c>
      <c r="AL36" s="1121"/>
      <c r="AM36" s="1121"/>
      <c r="AN36" s="1122"/>
      <c r="AO36" s="300" t="s">
        <v>492</v>
      </c>
      <c r="AP36" s="300" t="s">
        <v>492</v>
      </c>
      <c r="AQ36" s="301">
        <v>2603</v>
      </c>
      <c r="AR36" s="302" t="s">
        <v>492</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510</v>
      </c>
      <c r="AL37" s="1121"/>
      <c r="AM37" s="1121"/>
      <c r="AN37" s="1122"/>
      <c r="AO37" s="300">
        <v>39656</v>
      </c>
      <c r="AP37" s="300">
        <v>1700</v>
      </c>
      <c r="AQ37" s="301">
        <v>579</v>
      </c>
      <c r="AR37" s="302">
        <v>193.6</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511</v>
      </c>
      <c r="AL38" s="1124"/>
      <c r="AM38" s="1124"/>
      <c r="AN38" s="1125"/>
      <c r="AO38" s="303" t="s">
        <v>492</v>
      </c>
      <c r="AP38" s="303" t="s">
        <v>492</v>
      </c>
      <c r="AQ38" s="304">
        <v>4</v>
      </c>
      <c r="AR38" s="292" t="s">
        <v>492</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512</v>
      </c>
      <c r="AL39" s="1124"/>
      <c r="AM39" s="1124"/>
      <c r="AN39" s="1125"/>
      <c r="AO39" s="300">
        <v>-54020</v>
      </c>
      <c r="AP39" s="300">
        <v>-2316</v>
      </c>
      <c r="AQ39" s="301">
        <v>-4663</v>
      </c>
      <c r="AR39" s="302">
        <v>-50.3</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513</v>
      </c>
      <c r="AL40" s="1121"/>
      <c r="AM40" s="1121"/>
      <c r="AN40" s="1122"/>
      <c r="AO40" s="300">
        <v>-756968</v>
      </c>
      <c r="AP40" s="300">
        <v>-32457</v>
      </c>
      <c r="AQ40" s="301">
        <v>-48945</v>
      </c>
      <c r="AR40" s="302">
        <v>-33.700000000000003</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288</v>
      </c>
      <c r="AL41" s="1127"/>
      <c r="AM41" s="1127"/>
      <c r="AN41" s="1128"/>
      <c r="AO41" s="300">
        <v>480891</v>
      </c>
      <c r="AP41" s="300">
        <v>20620</v>
      </c>
      <c r="AQ41" s="301">
        <v>23225</v>
      </c>
      <c r="AR41" s="302">
        <v>-11.2</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514</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515</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483</v>
      </c>
      <c r="AN49" s="1115" t="s">
        <v>516</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517</v>
      </c>
      <c r="AO50" s="317" t="s">
        <v>518</v>
      </c>
      <c r="AP50" s="318" t="s">
        <v>519</v>
      </c>
      <c r="AQ50" s="319" t="s">
        <v>520</v>
      </c>
      <c r="AR50" s="320" t="s">
        <v>521</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522</v>
      </c>
      <c r="AL51" s="313"/>
      <c r="AM51" s="321">
        <v>1076415</v>
      </c>
      <c r="AN51" s="322">
        <v>43160</v>
      </c>
      <c r="AO51" s="323">
        <v>-28.4</v>
      </c>
      <c r="AP51" s="324">
        <v>76347</v>
      </c>
      <c r="AQ51" s="325">
        <v>2.4</v>
      </c>
      <c r="AR51" s="326">
        <v>-30.8</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523</v>
      </c>
      <c r="AM52" s="329">
        <v>696466</v>
      </c>
      <c r="AN52" s="330">
        <v>27926</v>
      </c>
      <c r="AO52" s="331">
        <v>-24.1</v>
      </c>
      <c r="AP52" s="332">
        <v>41762</v>
      </c>
      <c r="AQ52" s="333">
        <v>0.5</v>
      </c>
      <c r="AR52" s="334">
        <v>-24.6</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524</v>
      </c>
      <c r="AL53" s="313"/>
      <c r="AM53" s="321">
        <v>1223847</v>
      </c>
      <c r="AN53" s="322">
        <v>49967</v>
      </c>
      <c r="AO53" s="323">
        <v>15.8</v>
      </c>
      <c r="AP53" s="324">
        <v>69604</v>
      </c>
      <c r="AQ53" s="325">
        <v>-8.8000000000000007</v>
      </c>
      <c r="AR53" s="326">
        <v>24.6</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523</v>
      </c>
      <c r="AM54" s="329">
        <v>769687</v>
      </c>
      <c r="AN54" s="330">
        <v>31425</v>
      </c>
      <c r="AO54" s="331">
        <v>12.5</v>
      </c>
      <c r="AP54" s="332">
        <v>36247</v>
      </c>
      <c r="AQ54" s="333">
        <v>-13.2</v>
      </c>
      <c r="AR54" s="334">
        <v>25.7</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525</v>
      </c>
      <c r="AL55" s="313"/>
      <c r="AM55" s="321">
        <v>1086417</v>
      </c>
      <c r="AN55" s="322">
        <v>44903</v>
      </c>
      <c r="AO55" s="323">
        <v>-10.1</v>
      </c>
      <c r="AP55" s="324">
        <v>68410</v>
      </c>
      <c r="AQ55" s="325">
        <v>-1.7</v>
      </c>
      <c r="AR55" s="326">
        <v>-8.4</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523</v>
      </c>
      <c r="AM56" s="329">
        <v>524896</v>
      </c>
      <c r="AN56" s="330">
        <v>21694</v>
      </c>
      <c r="AO56" s="331">
        <v>-31</v>
      </c>
      <c r="AP56" s="332">
        <v>35086</v>
      </c>
      <c r="AQ56" s="333">
        <v>-3.2</v>
      </c>
      <c r="AR56" s="334">
        <v>-27.8</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526</v>
      </c>
      <c r="AL57" s="313"/>
      <c r="AM57" s="321">
        <v>803152</v>
      </c>
      <c r="AN57" s="322">
        <v>33671</v>
      </c>
      <c r="AO57" s="323">
        <v>-25</v>
      </c>
      <c r="AP57" s="324">
        <v>73019</v>
      </c>
      <c r="AQ57" s="325">
        <v>6.7</v>
      </c>
      <c r="AR57" s="326">
        <v>-31.7</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523</v>
      </c>
      <c r="AM58" s="329">
        <v>387549</v>
      </c>
      <c r="AN58" s="330">
        <v>16247</v>
      </c>
      <c r="AO58" s="331">
        <v>-25.1</v>
      </c>
      <c r="AP58" s="332">
        <v>39427</v>
      </c>
      <c r="AQ58" s="333">
        <v>12.4</v>
      </c>
      <c r="AR58" s="334">
        <v>-37.5</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527</v>
      </c>
      <c r="AL59" s="313"/>
      <c r="AM59" s="321">
        <v>1316278</v>
      </c>
      <c r="AN59" s="322">
        <v>56439</v>
      </c>
      <c r="AO59" s="323">
        <v>67.599999999999994</v>
      </c>
      <c r="AP59" s="324">
        <v>76590</v>
      </c>
      <c r="AQ59" s="325">
        <v>4.9000000000000004</v>
      </c>
      <c r="AR59" s="326">
        <v>62.7</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523</v>
      </c>
      <c r="AM60" s="329">
        <v>575890</v>
      </c>
      <c r="AN60" s="330">
        <v>24693</v>
      </c>
      <c r="AO60" s="331">
        <v>52</v>
      </c>
      <c r="AP60" s="332">
        <v>42387</v>
      </c>
      <c r="AQ60" s="333">
        <v>7.5</v>
      </c>
      <c r="AR60" s="334">
        <v>44.5</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528</v>
      </c>
      <c r="AL61" s="335"/>
      <c r="AM61" s="336">
        <v>1101222</v>
      </c>
      <c r="AN61" s="337">
        <v>45628</v>
      </c>
      <c r="AO61" s="338">
        <v>4</v>
      </c>
      <c r="AP61" s="339">
        <v>72794</v>
      </c>
      <c r="AQ61" s="340">
        <v>0.7</v>
      </c>
      <c r="AR61" s="326">
        <v>3.3</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523</v>
      </c>
      <c r="AM62" s="329">
        <v>590898</v>
      </c>
      <c r="AN62" s="330">
        <v>24397</v>
      </c>
      <c r="AO62" s="331">
        <v>-3.1</v>
      </c>
      <c r="AP62" s="332">
        <v>38982</v>
      </c>
      <c r="AQ62" s="333">
        <v>0.8</v>
      </c>
      <c r="AR62" s="334">
        <v>-3.9</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55GqqJ7TthyF+yZ+zdJGNpdMpTXMiHSop2mVlwLII7ByM7Tfnf/GSXv7/e7bWlvewdpIybP50DGeBttCTxBXDA==" saltValue="vDOaoA88dyVmnw3nyZtJs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abSelected="1" topLeftCell="A79"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480</v>
      </c>
    </row>
    <row r="121" spans="125:125" ht="13.5" hidden="1" customHeight="1" x14ac:dyDescent="0.15">
      <c r="DU121" s="247"/>
    </row>
  </sheetData>
  <sheetProtection algorithmName="SHA-512" hashValue="7ww7x7mS6QSPnMCzOzYgB3q2Lld2CKn5qnKwI5DwtvlTZSKkpUIodhGxhvJljlYCyQGTuoJi0ZZA0S203JvV0A==" saltValue="agJli0x4zX/xxYtvuVfrX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J101" zoomScaleNormal="100" zoomScaleSheetLayoutView="55" workbookViewId="0">
      <selection activeCell="AX19" sqref="AX19"/>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480</v>
      </c>
    </row>
  </sheetData>
  <sheetProtection algorithmName="SHA-512" hashValue="TEqJ0IcH7VrDC2eQ8zaK+59HhD5HgjBhb2vUAVXkHpad0+dNEjmku9eO5Juz8gEXxlv3xVQmo5YPG2a2WwjVVw==" saltValue="3jYAcgLlHHuU76ZvXlMLb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G42"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15">
      <c r="B47" s="10"/>
      <c r="C47" s="1139" t="s">
        <v>3</v>
      </c>
      <c r="D47" s="1139"/>
      <c r="E47" s="1140"/>
      <c r="F47" s="11">
        <v>21.22</v>
      </c>
      <c r="G47" s="12">
        <v>21.12</v>
      </c>
      <c r="H47" s="12">
        <v>20.49</v>
      </c>
      <c r="I47" s="12">
        <v>19.89</v>
      </c>
      <c r="J47" s="13">
        <v>20.89</v>
      </c>
    </row>
    <row r="48" spans="2:10" ht="57.75" customHeight="1" x14ac:dyDescent="0.15">
      <c r="B48" s="14"/>
      <c r="C48" s="1141" t="s">
        <v>4</v>
      </c>
      <c r="D48" s="1141"/>
      <c r="E48" s="1142"/>
      <c r="F48" s="15">
        <v>2.2599999999999998</v>
      </c>
      <c r="G48" s="16">
        <v>5.98</v>
      </c>
      <c r="H48" s="16">
        <v>5.34</v>
      </c>
      <c r="I48" s="16">
        <v>7.34</v>
      </c>
      <c r="J48" s="17">
        <v>7.48</v>
      </c>
    </row>
    <row r="49" spans="2:10" ht="57.75" customHeight="1" thickBot="1" x14ac:dyDescent="0.2">
      <c r="B49" s="18"/>
      <c r="C49" s="1143" t="s">
        <v>5</v>
      </c>
      <c r="D49" s="1143"/>
      <c r="E49" s="1144"/>
      <c r="F49" s="19">
        <v>0.83</v>
      </c>
      <c r="G49" s="20">
        <v>3.29</v>
      </c>
      <c r="H49" s="20" t="s">
        <v>535</v>
      </c>
      <c r="I49" s="20" t="s">
        <v>536</v>
      </c>
      <c r="J49" s="21" t="s">
        <v>537</v>
      </c>
    </row>
    <row r="50" spans="2:10" x14ac:dyDescent="0.15"/>
  </sheetData>
  <sheetProtection algorithmName="SHA-512" hashValue="0951ieu5C+FbXw7bK1f5aesHc6z1udzFDhROkjaVF1x4M9Ljd/3iG0Cb4ZpLAFEciJaiUxfXF9fx7H39fuPmIA==" saltValue="y/o+OhAuMvi0oIuyA6YDg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松崎 克哉</cp:lastModifiedBy>
  <cp:lastPrinted>2026-03-11T00:47:05Z</cp:lastPrinted>
  <dcterms:created xsi:type="dcterms:W3CDTF">2026-02-23T09:05:32Z</dcterms:created>
  <dcterms:modified xsi:type="dcterms:W3CDTF">2026-03-23T00:35:18Z</dcterms:modified>
  <cp:category/>
</cp:coreProperties>
</file>